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165" windowWidth="19260" windowHeight="12120" tabRatio="811" activeTab="0"/>
  </bookViews>
  <sheets>
    <sheet name="Description" sheetId="1" r:id="rId1"/>
    <sheet name="Forest percentages" sheetId="2" r:id="rId2"/>
    <sheet name="Pasture 12 percentages" sheetId="3" r:id="rId3"/>
    <sheet name="Pasture 25 percentages" sheetId="4" r:id="rId4"/>
    <sheet name="Forest substrate" sheetId="5" r:id="rId5"/>
    <sheet name="Pasture 12 substrate" sheetId="6" r:id="rId6"/>
    <sheet name="Pasture 25 substrate" sheetId="7" r:id="rId7"/>
    <sheet name="Forest cross sections" sheetId="8" r:id="rId8"/>
    <sheet name="Pasture 12 cross sections" sheetId="9" r:id="rId9"/>
    <sheet name="Pasture 25 cross sections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Suzanne Thomas</author>
    <author>Suzanne</author>
  </authors>
  <commentList>
    <comment ref="A7" authorId="0">
      <text>
        <r>
          <rPr>
            <b/>
            <sz val="9"/>
            <rFont val="Tahoma"/>
            <family val="0"/>
          </rPr>
          <t>Suzanne Thomas:</t>
        </r>
        <r>
          <rPr>
            <sz val="9"/>
            <rFont val="Tahoma"/>
            <family val="0"/>
          </rPr>
          <t xml:space="preserve">
I don't know why there are so many missing values.  Space out?  Not hard to imagine.</t>
        </r>
      </text>
    </comment>
    <comment ref="A33" authorId="1">
      <text>
        <r>
          <rPr>
            <b/>
            <sz val="9"/>
            <rFont val="Tahoma"/>
            <family val="0"/>
          </rPr>
          <t>Suzanne:</t>
        </r>
        <r>
          <rPr>
            <sz val="9"/>
            <rFont val="Tahoma"/>
            <family val="0"/>
          </rPr>
          <t xml:space="preserve">
220m is over Linda's head and even these measurements at 230m were tough, hence the every 0.5m increments.  This is really close to the electric eel home as well.</t>
        </r>
      </text>
    </comment>
    <comment ref="A34" authorId="1">
      <text>
        <r>
          <rPr>
            <b/>
            <sz val="9"/>
            <rFont val="Tahoma"/>
            <family val="0"/>
          </rPr>
          <t>Suzanne:</t>
        </r>
        <r>
          <rPr>
            <sz val="9"/>
            <rFont val="Tahoma"/>
            <family val="0"/>
          </rPr>
          <t xml:space="preserve">
very deep.  not measured.</t>
        </r>
      </text>
    </comment>
    <comment ref="A41" authorId="1">
      <text>
        <r>
          <rPr>
            <b/>
            <sz val="9"/>
            <rFont val="Tahoma"/>
            <family val="0"/>
          </rPr>
          <t>Suzanne:</t>
        </r>
        <r>
          <rPr>
            <sz val="9"/>
            <rFont val="Tahoma"/>
            <family val="0"/>
          </rPr>
          <t xml:space="preserve">
440 and 460m missing.  Fogottten?  Too deep?</t>
        </r>
      </text>
    </comment>
    <comment ref="I15" authorId="0">
      <text>
        <r>
          <rPr>
            <b/>
            <sz val="9"/>
            <rFont val="Tahoma"/>
            <family val="0"/>
          </rPr>
          <t>Suzanne Thomas:</t>
        </r>
        <r>
          <rPr>
            <sz val="9"/>
            <rFont val="Tahoma"/>
            <family val="0"/>
          </rPr>
          <t xml:space="preserve">
There aren't many measurements for this station because it was so deep.  I'd call it mostly "fine", but I don't think we can quantify it.</t>
        </r>
      </text>
    </comment>
  </commentList>
</comments>
</file>

<file path=xl/comments5.xml><?xml version="1.0" encoding="utf-8"?>
<comments xmlns="http://schemas.openxmlformats.org/spreadsheetml/2006/main">
  <authors>
    <author>Suzanne Thomas</author>
    <author>Suzanne</author>
  </authors>
  <commentList>
    <comment ref="A9" authorId="0">
      <text>
        <r>
          <rPr>
            <b/>
            <sz val="9"/>
            <rFont val="Tahoma"/>
            <family val="0"/>
          </rPr>
          <t>Suzanne Thomas:</t>
        </r>
        <r>
          <rPr>
            <sz val="9"/>
            <rFont val="Tahoma"/>
            <family val="0"/>
          </rPr>
          <t xml:space="preserve">
I don't know why there are so many missing values.  Space out?  Not hard to imagine.</t>
        </r>
      </text>
    </comment>
    <comment ref="A35" authorId="1">
      <text>
        <r>
          <rPr>
            <b/>
            <sz val="9"/>
            <rFont val="Tahoma"/>
            <family val="0"/>
          </rPr>
          <t>Suzanne:</t>
        </r>
        <r>
          <rPr>
            <sz val="9"/>
            <rFont val="Tahoma"/>
            <family val="0"/>
          </rPr>
          <t xml:space="preserve">
220m is over Linda's head and even these measurements at 230m were tough, hence the every 0.5m increments.  This is really close to the electric eel home as well.</t>
        </r>
      </text>
    </comment>
    <comment ref="A36" authorId="1">
      <text>
        <r>
          <rPr>
            <b/>
            <sz val="9"/>
            <rFont val="Tahoma"/>
            <family val="0"/>
          </rPr>
          <t>Suzanne:</t>
        </r>
        <r>
          <rPr>
            <sz val="9"/>
            <rFont val="Tahoma"/>
            <family val="0"/>
          </rPr>
          <t xml:space="preserve">
very deep.  not measured.</t>
        </r>
      </text>
    </comment>
    <comment ref="A44" authorId="1">
      <text>
        <r>
          <rPr>
            <b/>
            <sz val="9"/>
            <rFont val="Tahoma"/>
            <family val="0"/>
          </rPr>
          <t>Suzanne:</t>
        </r>
        <r>
          <rPr>
            <sz val="9"/>
            <rFont val="Tahoma"/>
            <family val="0"/>
          </rPr>
          <t xml:space="preserve">
440 and 460m missing.  Fogottten?  Too deep?</t>
        </r>
      </text>
    </comment>
  </commentList>
</comments>
</file>

<file path=xl/comments8.xml><?xml version="1.0" encoding="utf-8"?>
<comments xmlns="http://schemas.openxmlformats.org/spreadsheetml/2006/main">
  <authors>
    <author>Suzanne</author>
    <author>Suzanne Thomas</author>
  </authors>
  <commentList>
    <comment ref="Y65" authorId="0">
      <text>
        <r>
          <rPr>
            <b/>
            <sz val="9"/>
            <rFont val="Tahoma"/>
            <family val="0"/>
          </rPr>
          <t>Suzanne:</t>
        </r>
        <r>
          <rPr>
            <sz val="9"/>
            <rFont val="Tahoma"/>
            <family val="0"/>
          </rPr>
          <t xml:space="preserve">
log</t>
        </r>
      </text>
    </comment>
    <comment ref="Z65" authorId="0">
      <text>
        <r>
          <rPr>
            <b/>
            <sz val="9"/>
            <rFont val="Tahoma"/>
            <family val="0"/>
          </rPr>
          <t>Suzanne:</t>
        </r>
        <r>
          <rPr>
            <sz val="9"/>
            <rFont val="Tahoma"/>
            <family val="0"/>
          </rPr>
          <t xml:space="preserve">
log</t>
        </r>
      </text>
    </comment>
    <comment ref="B38" authorId="0">
      <text>
        <r>
          <rPr>
            <b/>
            <sz val="9"/>
            <rFont val="Tahoma"/>
            <family val="0"/>
          </rPr>
          <t>Suzanne:</t>
        </r>
        <r>
          <rPr>
            <sz val="9"/>
            <rFont val="Tahoma"/>
            <family val="0"/>
          </rPr>
          <t xml:space="preserve">
220m is over Linda's head and even these measurements at 230m were tough, hence the every 0.5m increments.  This is really close to the electric eel home as well.</t>
        </r>
      </text>
    </comment>
    <comment ref="B43" authorId="0">
      <text>
        <r>
          <rPr>
            <b/>
            <sz val="9"/>
            <rFont val="Tahoma"/>
            <family val="0"/>
          </rPr>
          <t>Suzanne:</t>
        </r>
        <r>
          <rPr>
            <sz val="9"/>
            <rFont val="Tahoma"/>
            <family val="0"/>
          </rPr>
          <t xml:space="preserve">
very deep.  not measured.</t>
        </r>
      </text>
    </comment>
    <comment ref="B53" authorId="0">
      <text>
        <r>
          <rPr>
            <b/>
            <sz val="9"/>
            <rFont val="Tahoma"/>
            <family val="0"/>
          </rPr>
          <t>Suzanne:</t>
        </r>
        <r>
          <rPr>
            <sz val="9"/>
            <rFont val="Tahoma"/>
            <family val="0"/>
          </rPr>
          <t xml:space="preserve">
440 and 460m missing.  Fogottten?  Too deep?</t>
        </r>
      </text>
    </comment>
    <comment ref="AP15" authorId="1">
      <text>
        <r>
          <rPr>
            <b/>
            <sz val="9"/>
            <rFont val="Tahoma"/>
            <family val="0"/>
          </rPr>
          <t>Suzanne Thomas:</t>
        </r>
        <r>
          <rPr>
            <sz val="9"/>
            <rFont val="Tahoma"/>
            <family val="0"/>
          </rPr>
          <t xml:space="preserve">
ISLAND</t>
        </r>
      </text>
    </comment>
  </commentList>
</comments>
</file>

<file path=xl/sharedStrings.xml><?xml version="1.0" encoding="utf-8"?>
<sst xmlns="http://schemas.openxmlformats.org/spreadsheetml/2006/main" count="4232" uniqueCount="348">
  <si>
    <t>Stream Characterization and Point Transect Habitat Distribution</t>
  </si>
  <si>
    <t>August-September 2003</t>
  </si>
  <si>
    <t>Nova Vida 15N Addition</t>
  </si>
  <si>
    <t>Station</t>
  </si>
  <si>
    <t>edge</t>
  </si>
  <si>
    <t>R</t>
  </si>
  <si>
    <t>R  (drops)</t>
  </si>
  <si>
    <t>R (on log)</t>
  </si>
  <si>
    <t>R   (on log)</t>
  </si>
  <si>
    <t>S</t>
  </si>
  <si>
    <t>F</t>
  </si>
  <si>
    <t>W</t>
  </si>
  <si>
    <t>L</t>
  </si>
  <si>
    <t>R  (edge)</t>
  </si>
  <si>
    <t>(edge @ 65m)</t>
  </si>
  <si>
    <t>L (ch edge)</t>
  </si>
  <si>
    <t>F (edge)</t>
  </si>
  <si>
    <t>L (edge)</t>
  </si>
  <si>
    <t>C (edge)</t>
  </si>
  <si>
    <t>C</t>
  </si>
  <si>
    <t>G</t>
  </si>
  <si>
    <t>R (surf. H20 vis)</t>
  </si>
  <si>
    <t>water slowly flowing</t>
  </si>
  <si>
    <t>(edge 575m)</t>
  </si>
  <si>
    <t>sparse veg, float. Alg</t>
  </si>
  <si>
    <t>lots open wat</t>
  </si>
  <si>
    <t>R (ch edge)</t>
  </si>
  <si>
    <t xml:space="preserve">R </t>
  </si>
  <si>
    <t>(surf. H20 vis STOP)</t>
  </si>
  <si>
    <t>R (mass of roots)</t>
  </si>
  <si>
    <t>R (roots/muck)</t>
  </si>
  <si>
    <t>log (edge)</t>
  </si>
  <si>
    <t>wat. Vis</t>
  </si>
  <si>
    <t>R (H20 vis end)</t>
  </si>
  <si>
    <t>edge @ 1040</t>
  </si>
  <si>
    <t>S/F</t>
  </si>
  <si>
    <t>R (h2o moving)</t>
  </si>
  <si>
    <t>L (alg)</t>
  </si>
  <si>
    <t>edge (log)</t>
  </si>
  <si>
    <t>R(edge)</t>
  </si>
  <si>
    <t>R (on mush)</t>
  </si>
  <si>
    <t>green edge</t>
  </si>
  <si>
    <t>L(wat vis)</t>
  </si>
  <si>
    <t>32/68</t>
  </si>
  <si>
    <t>73/109</t>
  </si>
  <si>
    <t>68/109</t>
  </si>
  <si>
    <t>65/97</t>
  </si>
  <si>
    <t>64/120</t>
  </si>
  <si>
    <t>62/144</t>
  </si>
  <si>
    <t>66/115</t>
  </si>
  <si>
    <t>(R) ch edge</t>
  </si>
  <si>
    <t>L (on W)</t>
  </si>
  <si>
    <t>55/73</t>
  </si>
  <si>
    <t>51/51</t>
  </si>
  <si>
    <t>42/56</t>
  </si>
  <si>
    <t>44/59</t>
  </si>
  <si>
    <t>49/63</t>
  </si>
  <si>
    <t>51/72</t>
  </si>
  <si>
    <t>50/73</t>
  </si>
  <si>
    <t>65/82</t>
  </si>
  <si>
    <t>58/77</t>
  </si>
  <si>
    <t>47/87</t>
  </si>
  <si>
    <t>54/88</t>
  </si>
  <si>
    <t>49/60</t>
  </si>
  <si>
    <t>edge (stump)</t>
  </si>
  <si>
    <t>L (algae)</t>
  </si>
  <si>
    <t>R/S</t>
  </si>
  <si>
    <t>4 (?)</t>
  </si>
  <si>
    <t>R (vis edge &amp; ch edge)</t>
  </si>
  <si>
    <t>POR</t>
  </si>
  <si>
    <t>(ch edge)</t>
  </si>
  <si>
    <t>edge (color change)</t>
  </si>
  <si>
    <t>R/W</t>
  </si>
  <si>
    <t>up</t>
  </si>
  <si>
    <t>21/30</t>
  </si>
  <si>
    <t>edge (S)</t>
  </si>
  <si>
    <t>R(open water)</t>
  </si>
  <si>
    <t>R (wat vis)</t>
  </si>
  <si>
    <t>R/L/S</t>
  </si>
  <si>
    <t>L/S</t>
  </si>
  <si>
    <t>L/S (ch edge)</t>
  </si>
  <si>
    <t>R (open ch)</t>
  </si>
  <si>
    <t>R (surf wat stops)</t>
  </si>
  <si>
    <t>L/W</t>
  </si>
  <si>
    <t>R (L/S)</t>
  </si>
  <si>
    <t>S (ch edge)</t>
  </si>
  <si>
    <t>W (ch edge)</t>
  </si>
  <si>
    <t>R (surf flow vis)</t>
  </si>
  <si>
    <t>29/41</t>
  </si>
  <si>
    <t>40/50</t>
  </si>
  <si>
    <t>51/60</t>
  </si>
  <si>
    <t>edge (mud)</t>
  </si>
  <si>
    <t>(wat vis)</t>
  </si>
  <si>
    <t>high point</t>
  </si>
  <si>
    <t>R (flow vis)</t>
  </si>
  <si>
    <t>edge (up)</t>
  </si>
  <si>
    <t>R (lots of bubbles)</t>
  </si>
  <si>
    <t>R (loose veg)</t>
  </si>
  <si>
    <t>R (bubbles)</t>
  </si>
  <si>
    <t>surf vis</t>
  </si>
  <si>
    <t>more grass</t>
  </si>
  <si>
    <t>less wet</t>
  </si>
  <si>
    <t>not really up.</t>
  </si>
  <si>
    <t>22/38</t>
  </si>
  <si>
    <t>F/alg</t>
  </si>
  <si>
    <t>47/93</t>
  </si>
  <si>
    <t>43/87</t>
  </si>
  <si>
    <t>55/80</t>
  </si>
  <si>
    <t>W (slimey)</t>
  </si>
  <si>
    <t>up/ grn edge</t>
  </si>
  <si>
    <t>no vis wat, but bouncy</t>
  </si>
  <si>
    <t>32/88</t>
  </si>
  <si>
    <t>44/80</t>
  </si>
  <si>
    <t>50/67</t>
  </si>
  <si>
    <t>48/57</t>
  </si>
  <si>
    <t>53/60</t>
  </si>
  <si>
    <t>57/60</t>
  </si>
  <si>
    <t>61/65</t>
  </si>
  <si>
    <t>edge (steep)</t>
  </si>
  <si>
    <t>45/54</t>
  </si>
  <si>
    <t>35/52</t>
  </si>
  <si>
    <t>65/112</t>
  </si>
  <si>
    <t>52/112</t>
  </si>
  <si>
    <t>13/13</t>
  </si>
  <si>
    <t>9/23</t>
  </si>
  <si>
    <t>9/52</t>
  </si>
  <si>
    <t>11/42</t>
  </si>
  <si>
    <t>edge (up/log)</t>
  </si>
  <si>
    <t>W (w/ alg)</t>
  </si>
  <si>
    <t>edge (up/mud)</t>
  </si>
  <si>
    <t>26/76</t>
  </si>
  <si>
    <t>45/53</t>
  </si>
  <si>
    <t>46/62</t>
  </si>
  <si>
    <t>48/60</t>
  </si>
  <si>
    <t>50/60</t>
  </si>
  <si>
    <t>42/88</t>
  </si>
  <si>
    <t>49/84</t>
  </si>
  <si>
    <t>53/77</t>
  </si>
  <si>
    <t>(870cm)   0</t>
  </si>
  <si>
    <t>R (sparse)</t>
  </si>
  <si>
    <t>127/132</t>
  </si>
  <si>
    <t>139/139</t>
  </si>
  <si>
    <t>54/84</t>
  </si>
  <si>
    <t>81/95</t>
  </si>
  <si>
    <t>90/107</t>
  </si>
  <si>
    <t>83/106</t>
  </si>
  <si>
    <t>92/111</t>
  </si>
  <si>
    <t>85/111</t>
  </si>
  <si>
    <t>85/97</t>
  </si>
  <si>
    <t>82/104</t>
  </si>
  <si>
    <t>73/85</t>
  </si>
  <si>
    <t>83/94</t>
  </si>
  <si>
    <t>75/95</t>
  </si>
  <si>
    <t>67/83</t>
  </si>
  <si>
    <t>up/edge</t>
  </si>
  <si>
    <t>(vis edge</t>
  </si>
  <si>
    <t>R/L</t>
  </si>
  <si>
    <t>R/F</t>
  </si>
  <si>
    <t>edge @ 165</t>
  </si>
  <si>
    <t>G/S</t>
  </si>
  <si>
    <t>S/W</t>
  </si>
  <si>
    <t>W (pieces)</t>
  </si>
  <si>
    <t>S/C</t>
  </si>
  <si>
    <t>CS</t>
  </si>
  <si>
    <t>F/S</t>
  </si>
  <si>
    <t>edge @ 385</t>
  </si>
  <si>
    <t xml:space="preserve">S </t>
  </si>
  <si>
    <t>F/L</t>
  </si>
  <si>
    <t>L/F</t>
  </si>
  <si>
    <t>F (ch edge)</t>
  </si>
  <si>
    <t>(edge@55)</t>
  </si>
  <si>
    <t>S/L</t>
  </si>
  <si>
    <t>(edge@65)</t>
  </si>
  <si>
    <t>(edge@375)</t>
  </si>
  <si>
    <t>Stream Characterization and Point Transect Habitat Distribution (measurements taken 4 Aug - 6 Aug)</t>
  </si>
  <si>
    <t>60/119</t>
  </si>
  <si>
    <t>Benthic Substrate:</t>
  </si>
  <si>
    <t>F = fine</t>
  </si>
  <si>
    <t>R = edge riparian</t>
  </si>
  <si>
    <t>S = sand</t>
  </si>
  <si>
    <t>G = gravel</t>
  </si>
  <si>
    <t>W = wood (log, sticks, or broken up wood chips)</t>
  </si>
  <si>
    <t>L = leaf pack</t>
  </si>
  <si>
    <t>Alg = bottom algae mat</t>
  </si>
  <si>
    <t>C = clay</t>
  </si>
  <si>
    <t>B = floating riparian</t>
  </si>
  <si>
    <t>9</t>
  </si>
  <si>
    <t>11</t>
  </si>
  <si>
    <t>depths at Point Of Refusal</t>
  </si>
  <si>
    <t>Depths to Bottom (not point of refusal)</t>
  </si>
  <si>
    <t>23</t>
  </si>
  <si>
    <t>52</t>
  </si>
  <si>
    <t>42</t>
  </si>
  <si>
    <t>Totals</t>
  </si>
  <si>
    <t>%</t>
  </si>
  <si>
    <t>overall sum</t>
  </si>
  <si>
    <t>totals</t>
  </si>
  <si>
    <t>TOTALS:</t>
  </si>
  <si>
    <t>wetted width (m)</t>
  </si>
  <si>
    <t>Stream Characterization and Point Transect Habitat Distribution (all measurements were made in cm)</t>
  </si>
  <si>
    <t>SUMMARY CHARTS OF DATA CALCULATED ON THIS SHEET</t>
  </si>
  <si>
    <t># of occurances these habit type appear along stream transect</t>
  </si>
  <si>
    <t>Fraction Cover</t>
  </si>
  <si>
    <t>Length of benthic habitat for each stream transect</t>
  </si>
  <si>
    <t>Average length of benthic habitat type with station zones</t>
  </si>
  <si>
    <t>Area of benthic habitat type within station zone</t>
  </si>
  <si>
    <t>fine (m)</t>
  </si>
  <si>
    <t>sand (m)</t>
  </si>
  <si>
    <t>leaf (m)</t>
  </si>
  <si>
    <t>wood (m)</t>
  </si>
  <si>
    <t>rip (m)</t>
  </si>
  <si>
    <t>avg fine</t>
  </si>
  <si>
    <t>avg sand</t>
  </si>
  <si>
    <t>avg leaf</t>
  </si>
  <si>
    <t>avg wood</t>
  </si>
  <si>
    <t>avg rip</t>
  </si>
  <si>
    <t>fine area (m2)</t>
  </si>
  <si>
    <t>sand area (m2)</t>
  </si>
  <si>
    <t>leaf area (m2)</t>
  </si>
  <si>
    <t>wood area (m2)</t>
  </si>
  <si>
    <t>rip area (m2)</t>
  </si>
  <si>
    <t>Stream 12</t>
  </si>
  <si>
    <t>% COVER</t>
  </si>
  <si>
    <t>*</t>
  </si>
  <si>
    <t>Fine</t>
  </si>
  <si>
    <t>Sand</t>
  </si>
  <si>
    <t>Leaf</t>
  </si>
  <si>
    <t>Wood</t>
  </si>
  <si>
    <t>Riparian Edge</t>
  </si>
  <si>
    <t>-90 to 0</t>
  </si>
  <si>
    <t>0 to 30m</t>
  </si>
  <si>
    <t>Mean</t>
  </si>
  <si>
    <t>30 to 50m</t>
  </si>
  <si>
    <t>Area of habitat (m2)</t>
  </si>
  <si>
    <t>50 to 80m</t>
  </si>
  <si>
    <t>80 to 126m</t>
  </si>
  <si>
    <t>Total</t>
  </si>
  <si>
    <t>126m to 232m</t>
  </si>
  <si>
    <t>232 to 500m</t>
  </si>
  <si>
    <t># of times this habitat was recorded along transect</t>
  </si>
  <si>
    <t>length of benthic habitat for each stream transect (m)</t>
  </si>
  <si>
    <t>average length of benthic habitat with station zones (m)</t>
  </si>
  <si>
    <t>Area of benthic habitat with station zones (m2)</t>
  </si>
  <si>
    <t>% Cover</t>
  </si>
  <si>
    <t>Fine (m2)</t>
  </si>
  <si>
    <t>Sand (m2)</t>
  </si>
  <si>
    <t>Leaf (m2)</t>
  </si>
  <si>
    <t>Riparian (m2)</t>
  </si>
  <si>
    <t>Wood (m2)</t>
  </si>
  <si>
    <t>Gravel (m2)</t>
  </si>
  <si>
    <t>Clay (m2)</t>
  </si>
  <si>
    <t>-90 to 0m</t>
  </si>
  <si>
    <t>0 to 40m</t>
  </si>
  <si>
    <t>40 to 60m</t>
  </si>
  <si>
    <t>60 to 100m</t>
  </si>
  <si>
    <t>100 to 195m</t>
  </si>
  <si>
    <t>195 to 460m</t>
  </si>
  <si>
    <t>460 to 760m</t>
  </si>
  <si>
    <t>average width</t>
  </si>
  <si>
    <t>average depth</t>
  </si>
  <si>
    <t>avg depth POR</t>
  </si>
  <si>
    <t>avg width</t>
  </si>
  <si>
    <t>avg depth</t>
  </si>
  <si>
    <t>avg width (232 m)</t>
  </si>
  <si>
    <t>avg width (195m)</t>
  </si>
  <si>
    <t>width 40-200m</t>
  </si>
  <si>
    <t>width 200-400m</t>
  </si>
  <si>
    <t>depth 0-40m</t>
  </si>
  <si>
    <t>depth 40-200m</t>
  </si>
  <si>
    <t>depth 200-400</t>
  </si>
  <si>
    <t>width 0-40m</t>
  </si>
  <si>
    <t>cm</t>
  </si>
  <si>
    <t>xsec area</t>
  </si>
  <si>
    <t>cm2</t>
  </si>
  <si>
    <t>m2</t>
  </si>
  <si>
    <t>m</t>
  </si>
  <si>
    <t>These measurements were taken on 6 and 7-Sept-01, with the exception of a few stations, which were measured on 12-Sept-01</t>
  </si>
  <si>
    <t>cm across stream (underlined and bold) and depth (within matrix)</t>
  </si>
  <si>
    <t>average for 800m</t>
  </si>
  <si>
    <t>average for 200m</t>
  </si>
  <si>
    <t>average depth for 800m</t>
  </si>
  <si>
    <t>average depth for 200m</t>
  </si>
  <si>
    <t>xsec area (cm2):</t>
  </si>
  <si>
    <t>200m</t>
  </si>
  <si>
    <t>800m</t>
  </si>
  <si>
    <t>L=</t>
  </si>
  <si>
    <t>W=</t>
  </si>
  <si>
    <t>F=</t>
  </si>
  <si>
    <t>S=</t>
  </si>
  <si>
    <t>Benthic Substrate</t>
  </si>
  <si>
    <t>NOTE:  Percent cover was calculated using the cover type designations recorded while doing</t>
  </si>
  <si>
    <t>the cross sections.  For each station, all measurements taken +-10m were used. (S. Thomas 14-Jan-03)</t>
  </si>
  <si>
    <t>Percentages</t>
  </si>
  <si>
    <t>These worksheets calculate the % coverage of the different benthic habitats reported for each stream along the stream reaches.</t>
  </si>
  <si>
    <t>Substrate</t>
  </si>
  <si>
    <t>These worksheets define distribution of substrate/habitat coverage along each stream reach.</t>
  </si>
  <si>
    <t>Cross Sections</t>
  </si>
  <si>
    <t>These worksheets report the depths along cross-sectional transcets measured along each stream reach.</t>
  </si>
  <si>
    <t>Data is reported in cm.</t>
  </si>
  <si>
    <t>The Streams</t>
  </si>
  <si>
    <t>Forest</t>
  </si>
  <si>
    <t>Station            (m downstream)</t>
  </si>
  <si>
    <t>Station (m downstream of dripper)</t>
  </si>
  <si>
    <t>cm across stream and substrate type</t>
  </si>
  <si>
    <t>PHYSICAL AND CHEMICAL CHARACTERISTICS</t>
  </si>
  <si>
    <t>Pasture 12</t>
  </si>
  <si>
    <t>Pasture 25</t>
  </si>
  <si>
    <t>Discharge (L/s)</t>
  </si>
  <si>
    <t>Width (cm)</t>
  </si>
  <si>
    <t>Depth (cm)</t>
  </si>
  <si>
    <t>Water Velocity (m/min)</t>
  </si>
  <si>
    <r>
      <t>Water Temperature (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C)</t>
    </r>
  </si>
  <si>
    <t>pH</t>
  </si>
  <si>
    <t>Alkalinity (mg/L)</t>
  </si>
  <si>
    <t>Dissolved oxygen (mg/L)</t>
  </si>
  <si>
    <t>Conductivity (mS/cm)</t>
  </si>
  <si>
    <t>Ammonia concentration (uM)</t>
  </si>
  <si>
    <t>3.71  (0.89 - 8.57)</t>
  </si>
  <si>
    <t>3.17  (0.77 - 12.14)</t>
  </si>
  <si>
    <t>1.52  (0.33 - 10.20)</t>
  </si>
  <si>
    <t>Nitrate concentration (uM)</t>
  </si>
  <si>
    <t>7.13  (1.11 - 18.90)</t>
  </si>
  <si>
    <t>0.1  (0.01 - 0.69)</t>
  </si>
  <si>
    <t>9.08 (3.58 - 12.07)</t>
  </si>
  <si>
    <t>Dissolved organic nitrogen concentration (uM)</t>
  </si>
  <si>
    <t>12.19  (5.13 - 16.16)</t>
  </si>
  <si>
    <t>9.47  (1.43 - 25.78)</t>
  </si>
  <si>
    <t>8.77  (1.20 - 20.75)</t>
  </si>
  <si>
    <t>Orthophosphate concentration (uM)</t>
  </si>
  <si>
    <t>0.16  (0.05 - 0.31)</t>
  </si>
  <si>
    <t>2.1 (0.46 - 4.24)</t>
  </si>
  <si>
    <t>1.01  (0.19 - 5.14)</t>
  </si>
  <si>
    <t>DIN:DIP</t>
  </si>
  <si>
    <t>105 (16.20 - 503.38)</t>
  </si>
  <si>
    <t>2.4  (0.64 - 10.66)</t>
  </si>
  <si>
    <t>17.45 (2.29 - 40.55)</t>
  </si>
  <si>
    <t>STRUCTURAL (% cover)</t>
  </si>
  <si>
    <t>-</t>
  </si>
  <si>
    <t>Gravel</t>
  </si>
  <si>
    <t>Clay</t>
  </si>
  <si>
    <t xml:space="preserve">Pasture 12 and 25 characterizations performed by Samantha Lampert, Linda Deegan, Alex Krusche, Chris Neill in 2003. </t>
  </si>
  <si>
    <t>Forest characterization performed by Suzanne Thomas, Linda Deegan, Chris Neill in 2001.</t>
  </si>
  <si>
    <t>Sheet Descriptions</t>
  </si>
  <si>
    <t>Physical, chemical, and structural characteristics of the Forest and Pasture streams. Data are averages over the duration of experiment. Data ranges are listed in parantheses.</t>
  </si>
  <si>
    <t>Notes:</t>
  </si>
  <si>
    <t>Summary of these percentages is reported in table above.</t>
  </si>
  <si>
    <t>Stream reach studied (m):</t>
  </si>
  <si>
    <t>Locations of Pasture stream 12 (P12), Pasture stream 25 (P25), and Forest stream (F).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</si>
</sst>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0.00000000"/>
    <numFmt numFmtId="171" formatCode="0.0000000"/>
  </numFmts>
  <fonts count="2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u val="single"/>
      <sz val="9"/>
      <name val="Geneva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name val="Geneva"/>
      <family val="0"/>
    </font>
    <font>
      <b/>
      <u val="single"/>
      <sz val="8"/>
      <name val="Geneva"/>
      <family val="0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u val="single"/>
      <sz val="10"/>
      <name val="Arial"/>
      <family val="2"/>
    </font>
    <font>
      <vertAlign val="superscript"/>
      <sz val="8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7" fillId="0" borderId="0" xfId="20" applyFont="1" applyAlignment="1">
      <alignment horizontal="left"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0" fontId="6" fillId="0" borderId="0" xfId="20" applyFont="1" applyAlignment="1">
      <alignment horizontal="left"/>
      <protection/>
    </xf>
    <xf numFmtId="0" fontId="8" fillId="0" borderId="0" xfId="20" applyFont="1" applyBorder="1" applyAlignment="1">
      <alignment horizontal="center"/>
      <protection/>
    </xf>
    <xf numFmtId="0" fontId="7" fillId="0" borderId="0" xfId="20" applyFont="1">
      <alignment/>
      <protection/>
    </xf>
    <xf numFmtId="2" fontId="6" fillId="0" borderId="0" xfId="20" applyNumberFormat="1" applyFont="1">
      <alignment/>
      <protection/>
    </xf>
    <xf numFmtId="0" fontId="7" fillId="0" borderId="0" xfId="20" applyFont="1" applyAlignment="1">
      <alignment horizontal="right"/>
      <protection/>
    </xf>
    <xf numFmtId="0" fontId="8" fillId="0" borderId="0" xfId="20" applyFont="1" applyAlignment="1">
      <alignment horizontal="center"/>
      <protection/>
    </xf>
    <xf numFmtId="0" fontId="7" fillId="0" borderId="0" xfId="20" applyFont="1" applyAlignment="1">
      <alignment horizontal="right"/>
      <protection/>
    </xf>
    <xf numFmtId="0" fontId="8" fillId="0" borderId="1" xfId="20" applyFont="1" applyBorder="1" applyAlignment="1">
      <alignment horizontal="center"/>
      <protection/>
    </xf>
    <xf numFmtId="0" fontId="8" fillId="0" borderId="2" xfId="20" applyFont="1" applyBorder="1" applyAlignment="1">
      <alignment horizontal="center"/>
      <protection/>
    </xf>
    <xf numFmtId="0" fontId="8" fillId="0" borderId="3" xfId="20" applyFont="1" applyBorder="1" applyAlignment="1">
      <alignment horizontal="center"/>
      <protection/>
    </xf>
    <xf numFmtId="0" fontId="9" fillId="0" borderId="0" xfId="20" applyFont="1" applyFill="1" applyAlignment="1">
      <alignment horizontal="right"/>
      <protection/>
    </xf>
    <xf numFmtId="2" fontId="7" fillId="0" borderId="0" xfId="20" applyNumberFormat="1" applyFont="1">
      <alignment/>
      <protection/>
    </xf>
    <xf numFmtId="2" fontId="7" fillId="0" borderId="4" xfId="20" applyNumberFormat="1" applyFont="1" applyBorder="1">
      <alignment/>
      <protection/>
    </xf>
    <xf numFmtId="0" fontId="6" fillId="0" borderId="0" xfId="20" applyFont="1">
      <alignment/>
      <protection/>
    </xf>
    <xf numFmtId="0" fontId="7" fillId="0" borderId="5" xfId="20" applyFont="1" applyBorder="1">
      <alignment/>
      <protection/>
    </xf>
    <xf numFmtId="0" fontId="6" fillId="0" borderId="5" xfId="20" applyFont="1" applyBorder="1">
      <alignment/>
      <protection/>
    </xf>
    <xf numFmtId="0" fontId="6" fillId="0" borderId="0" xfId="20" applyFont="1" applyBorder="1">
      <alignment/>
      <protection/>
    </xf>
    <xf numFmtId="0" fontId="8" fillId="0" borderId="0" xfId="20" applyFont="1" applyFill="1" applyAlignment="1">
      <alignment horizontal="right"/>
      <protection/>
    </xf>
    <xf numFmtId="2" fontId="6" fillId="0" borderId="0" xfId="20" applyNumberFormat="1" applyFont="1" applyAlignment="1">
      <alignment horizontal="center"/>
      <protection/>
    </xf>
    <xf numFmtId="0" fontId="7" fillId="0" borderId="0" xfId="20" applyFont="1" applyFill="1" applyAlignment="1">
      <alignment horizontal="right"/>
      <protection/>
    </xf>
    <xf numFmtId="2" fontId="6" fillId="0" borderId="4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10" fillId="0" borderId="4" xfId="20" applyFont="1" applyBorder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7" fillId="0" borderId="4" xfId="20" applyFont="1" applyBorder="1">
      <alignment/>
      <protection/>
    </xf>
    <xf numFmtId="165" fontId="6" fillId="0" borderId="0" xfId="20" applyNumberFormat="1" applyFont="1">
      <alignment/>
      <protection/>
    </xf>
    <xf numFmtId="2" fontId="7" fillId="0" borderId="0" xfId="20" applyNumberFormat="1" applyFont="1" applyAlignment="1" quotePrefix="1">
      <alignment horizontal="right"/>
      <protection/>
    </xf>
    <xf numFmtId="2" fontId="7" fillId="0" borderId="0" xfId="20" applyNumberFormat="1" applyFont="1" applyAlignment="1">
      <alignment horizontal="right"/>
      <protection/>
    </xf>
    <xf numFmtId="165" fontId="6" fillId="0" borderId="0" xfId="20" applyNumberFormat="1" applyFont="1" applyBorder="1">
      <alignment/>
      <protection/>
    </xf>
    <xf numFmtId="0" fontId="6" fillId="0" borderId="3" xfId="20" applyFont="1" applyBorder="1" applyAlignment="1">
      <alignment horizontal="center"/>
      <protection/>
    </xf>
    <xf numFmtId="165" fontId="6" fillId="0" borderId="2" xfId="20" applyNumberFormat="1" applyFont="1" applyBorder="1">
      <alignment/>
      <protection/>
    </xf>
    <xf numFmtId="0" fontId="7" fillId="0" borderId="0" xfId="20" applyFont="1">
      <alignment/>
      <protection/>
    </xf>
    <xf numFmtId="1" fontId="7" fillId="0" borderId="0" xfId="20" applyNumberFormat="1" applyFont="1" applyAlignment="1" quotePrefix="1">
      <alignment horizontal="right"/>
      <protection/>
    </xf>
    <xf numFmtId="1" fontId="7" fillId="0" borderId="0" xfId="20" applyNumberFormat="1" applyFont="1" applyAlignment="1">
      <alignment horizontal="right"/>
      <protection/>
    </xf>
    <xf numFmtId="165" fontId="8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9" fillId="0" borderId="0" xfId="20" applyFont="1" applyAlignment="1">
      <alignment horizontal="right"/>
      <protection/>
    </xf>
    <xf numFmtId="0" fontId="9" fillId="0" borderId="0" xfId="20" applyFont="1">
      <alignment/>
      <protection/>
    </xf>
    <xf numFmtId="2" fontId="9" fillId="0" borderId="0" xfId="20" applyNumberFormat="1" applyFont="1" applyAlignment="1">
      <alignment horizontal="center"/>
      <protection/>
    </xf>
    <xf numFmtId="0" fontId="8" fillId="0" borderId="0" xfId="20" applyFont="1">
      <alignment/>
      <protection/>
    </xf>
    <xf numFmtId="2" fontId="6" fillId="0" borderId="0" xfId="20" applyNumberFormat="1" applyFont="1" applyAlignment="1">
      <alignment horizontal="right"/>
      <protection/>
    </xf>
    <xf numFmtId="0" fontId="7" fillId="0" borderId="0" xfId="20" applyFont="1" applyAlignment="1" quotePrefix="1">
      <alignment horizontal="right"/>
      <protection/>
    </xf>
    <xf numFmtId="2" fontId="7" fillId="0" borderId="0" xfId="20" applyNumberFormat="1" applyFont="1">
      <alignment/>
      <protection/>
    </xf>
    <xf numFmtId="166" fontId="6" fillId="0" borderId="0" xfId="20" applyNumberFormat="1" applyFont="1" applyAlignment="1">
      <alignment horizontal="center"/>
      <protection/>
    </xf>
    <xf numFmtId="0" fontId="5" fillId="0" borderId="0" xfId="19">
      <alignment/>
      <protection/>
    </xf>
    <xf numFmtId="0" fontId="11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5" fillId="0" borderId="0" xfId="19" applyFont="1" applyAlignment="1">
      <alignment horizontal="right"/>
      <protection/>
    </xf>
    <xf numFmtId="0" fontId="12" fillId="0" borderId="0" xfId="19" applyFont="1" applyAlignment="1">
      <alignment horizontal="right"/>
      <protection/>
    </xf>
    <xf numFmtId="0" fontId="12" fillId="0" borderId="0" xfId="19" applyFont="1" applyAlignment="1">
      <alignment/>
      <protection/>
    </xf>
    <xf numFmtId="0" fontId="5" fillId="0" borderId="0" xfId="19" applyFont="1" applyAlignment="1">
      <alignment/>
      <protection/>
    </xf>
    <xf numFmtId="0" fontId="12" fillId="0" borderId="0" xfId="19" applyFont="1">
      <alignment/>
      <protection/>
    </xf>
    <xf numFmtId="1" fontId="12" fillId="0" borderId="0" xfId="19" applyNumberFormat="1" applyFont="1">
      <alignment/>
      <protection/>
    </xf>
    <xf numFmtId="2" fontId="5" fillId="0" borderId="0" xfId="19" applyNumberFormat="1">
      <alignment/>
      <protection/>
    </xf>
    <xf numFmtId="1" fontId="5" fillId="0" borderId="0" xfId="19" applyNumberFormat="1">
      <alignment/>
      <protection/>
    </xf>
    <xf numFmtId="169" fontId="5" fillId="0" borderId="0" xfId="19" applyNumberFormat="1">
      <alignment/>
      <protection/>
    </xf>
    <xf numFmtId="0" fontId="5" fillId="0" borderId="0" xfId="19" applyFill="1">
      <alignment/>
      <protection/>
    </xf>
    <xf numFmtId="0" fontId="11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right"/>
      <protection/>
    </xf>
    <xf numFmtId="0" fontId="5" fillId="0" borderId="5" xfId="19" applyBorder="1">
      <alignment/>
      <protection/>
    </xf>
    <xf numFmtId="0" fontId="12" fillId="0" borderId="5" xfId="19" applyFont="1" applyBorder="1">
      <alignment/>
      <protection/>
    </xf>
    <xf numFmtId="0" fontId="11" fillId="0" borderId="4" xfId="19" applyFont="1" applyBorder="1" applyAlignment="1">
      <alignment horizontal="center"/>
      <protection/>
    </xf>
    <xf numFmtId="0" fontId="5" fillId="0" borderId="4" xfId="19" applyBorder="1">
      <alignment/>
      <protection/>
    </xf>
    <xf numFmtId="165" fontId="5" fillId="0" borderId="0" xfId="19" applyNumberFormat="1">
      <alignment/>
      <protection/>
    </xf>
    <xf numFmtId="0" fontId="5" fillId="0" borderId="3" xfId="19" applyBorder="1" applyAlignment="1">
      <alignment horizontal="center"/>
      <protection/>
    </xf>
    <xf numFmtId="165" fontId="5" fillId="0" borderId="2" xfId="19" applyNumberFormat="1" applyBorder="1">
      <alignment/>
      <protection/>
    </xf>
    <xf numFmtId="0" fontId="15" fillId="0" borderId="0" xfId="19" applyFont="1">
      <alignment/>
      <protection/>
    </xf>
    <xf numFmtId="0" fontId="5" fillId="0" borderId="0" xfId="19" applyAlignment="1">
      <alignment horizontal="center"/>
      <protection/>
    </xf>
    <xf numFmtId="0" fontId="11" fillId="0" borderId="0" xfId="19" applyFont="1" applyAlignment="1">
      <alignment horizontal="center" wrapText="1"/>
      <protection/>
    </xf>
    <xf numFmtId="0" fontId="5" fillId="0" borderId="0" xfId="19" applyFont="1">
      <alignment/>
      <protection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65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19" applyFont="1" applyFill="1">
      <alignment/>
      <protection/>
    </xf>
    <xf numFmtId="0" fontId="12" fillId="0" borderId="0" xfId="19" applyFont="1" applyFill="1">
      <alignment/>
      <protection/>
    </xf>
    <xf numFmtId="0" fontId="12" fillId="0" borderId="0" xfId="19" applyFont="1" applyFill="1" applyAlignment="1">
      <alignment horizontal="right"/>
      <protection/>
    </xf>
    <xf numFmtId="0" fontId="11" fillId="0" borderId="0" xfId="19" applyFont="1" applyFill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19" applyFont="1" applyFill="1">
      <alignment/>
      <protection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5" xfId="0" applyFont="1" applyBorder="1" applyAlignment="1">
      <alignment vertical="center" wrapText="1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/>
    </xf>
    <xf numFmtId="0" fontId="6" fillId="0" borderId="5" xfId="0" applyFont="1" applyBorder="1" applyAlignment="1">
      <alignment/>
    </xf>
    <xf numFmtId="2" fontId="6" fillId="0" borderId="5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7" fillId="0" borderId="5" xfId="20" applyFont="1" applyBorder="1" applyAlignment="1">
      <alignment horizontal="center"/>
      <protection/>
    </xf>
    <xf numFmtId="0" fontId="6" fillId="0" borderId="0" xfId="20" applyFont="1" applyAlignment="1">
      <alignment/>
      <protection/>
    </xf>
    <xf numFmtId="165" fontId="6" fillId="0" borderId="0" xfId="20" applyNumberFormat="1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/>
      <protection/>
    </xf>
    <xf numFmtId="0" fontId="6" fillId="0" borderId="5" xfId="20" applyFont="1" applyBorder="1" applyAlignment="1">
      <alignment/>
      <protection/>
    </xf>
    <xf numFmtId="0" fontId="6" fillId="0" borderId="5" xfId="20" applyFont="1" applyBorder="1" applyAlignment="1">
      <alignment horizontal="center"/>
      <protection/>
    </xf>
    <xf numFmtId="0" fontId="15" fillId="0" borderId="0" xfId="0" applyFont="1" applyAlignment="1">
      <alignment/>
    </xf>
    <xf numFmtId="0" fontId="6" fillId="0" borderId="5" xfId="0" applyFont="1" applyBorder="1" applyAlignment="1">
      <alignment vertical="center" wrapText="1"/>
    </xf>
    <xf numFmtId="165" fontId="6" fillId="0" borderId="5" xfId="20" applyNumberFormat="1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20" applyFont="1" applyFill="1" applyBorder="1" applyAlignment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ross sections" xfId="19"/>
    <cellStyle name="Normal_Stream percentage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7</xdr:col>
      <xdr:colOff>19050</xdr:colOff>
      <xdr:row>20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666750"/>
          <a:ext cx="26193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H21" sqref="H21"/>
    </sheetView>
  </sheetViews>
  <sheetFormatPr defaultColWidth="9.00390625" defaultRowHeight="12"/>
  <cols>
    <col min="1" max="1" width="32.875" style="93" customWidth="1"/>
    <col min="2" max="2" width="20.25390625" style="93" customWidth="1"/>
    <col min="3" max="3" width="16.875" style="93" bestFit="1" customWidth="1"/>
    <col min="4" max="4" width="17.375" style="93" bestFit="1" customWidth="1"/>
    <col min="5" max="16384" width="11.375" style="93" customWidth="1"/>
  </cols>
  <sheetData>
    <row r="1" ht="15.75">
      <c r="A1" s="136" t="s">
        <v>299</v>
      </c>
    </row>
    <row r="2" spans="1:4" ht="24" customHeight="1">
      <c r="A2" s="112" t="s">
        <v>343</v>
      </c>
      <c r="B2" s="134"/>
      <c r="C2" s="134"/>
      <c r="D2" s="134"/>
    </row>
    <row r="3" spans="1:5" ht="12.75">
      <c r="A3" s="113" t="s">
        <v>304</v>
      </c>
      <c r="B3" s="114" t="s">
        <v>300</v>
      </c>
      <c r="C3" s="114" t="s">
        <v>305</v>
      </c>
      <c r="D3" s="114" t="s">
        <v>306</v>
      </c>
      <c r="E3" t="s">
        <v>347</v>
      </c>
    </row>
    <row r="4" spans="1:4" ht="12.75">
      <c r="A4" s="115" t="s">
        <v>346</v>
      </c>
      <c r="B4" s="140">
        <v>800</v>
      </c>
      <c r="C4" s="140">
        <v>500</v>
      </c>
      <c r="D4" s="140">
        <v>760</v>
      </c>
    </row>
    <row r="5" spans="1:4" ht="12.75">
      <c r="A5" s="115" t="s">
        <v>307</v>
      </c>
      <c r="B5" s="116">
        <v>44.65533347107423</v>
      </c>
      <c r="C5" s="116">
        <v>35.72252832298136</v>
      </c>
      <c r="D5" s="116">
        <v>91.03858840823527</v>
      </c>
    </row>
    <row r="6" spans="1:4" ht="12.75">
      <c r="A6" s="115" t="s">
        <v>308</v>
      </c>
      <c r="B6" s="116">
        <v>407</v>
      </c>
      <c r="C6" s="116">
        <f>5.17777777777778*100</f>
        <v>517.7777777777779</v>
      </c>
      <c r="D6" s="116">
        <f>3.57567567567568*100</f>
        <v>357.567567567568</v>
      </c>
    </row>
    <row r="7" spans="1:4" ht="12.75">
      <c r="A7" s="115" t="s">
        <v>309</v>
      </c>
      <c r="B7" s="116">
        <v>19</v>
      </c>
      <c r="C7" s="116">
        <v>54.4</v>
      </c>
      <c r="D7" s="116">
        <v>33.564547206165706</v>
      </c>
    </row>
    <row r="8" spans="1:4" ht="12.75">
      <c r="A8" s="115" t="s">
        <v>310</v>
      </c>
      <c r="B8" s="117">
        <f>800/180</f>
        <v>4.444444444444445</v>
      </c>
      <c r="C8" s="118">
        <f>500/205</f>
        <v>2.4390243902439024</v>
      </c>
      <c r="D8" s="118">
        <f>760/186</f>
        <v>4.086021505376344</v>
      </c>
    </row>
    <row r="9" spans="1:4" ht="12.75">
      <c r="A9" s="115" t="s">
        <v>311</v>
      </c>
      <c r="B9" s="117">
        <v>24.37623199393462</v>
      </c>
      <c r="C9" s="117">
        <v>24.50607378129117</v>
      </c>
      <c r="D9" s="117">
        <v>25.030498554238473</v>
      </c>
    </row>
    <row r="10" spans="1:4" ht="12.75">
      <c r="A10" s="115" t="s">
        <v>312</v>
      </c>
      <c r="B10" s="117">
        <v>6.641357142857143</v>
      </c>
      <c r="C10" s="118">
        <v>6.1</v>
      </c>
      <c r="D10" s="118">
        <v>6.09</v>
      </c>
    </row>
    <row r="11" spans="1:4" ht="12.75">
      <c r="A11" s="115" t="s">
        <v>313</v>
      </c>
      <c r="B11" s="117">
        <v>18.120833333333334</v>
      </c>
      <c r="C11" s="117">
        <v>22.6</v>
      </c>
      <c r="D11" s="117">
        <v>17.6425</v>
      </c>
    </row>
    <row r="12" spans="1:4" ht="12.75">
      <c r="A12" s="115" t="s">
        <v>314</v>
      </c>
      <c r="B12" s="117">
        <v>6.090649350649366</v>
      </c>
      <c r="C12" s="117">
        <v>1.4093412384716733</v>
      </c>
      <c r="D12" s="117">
        <v>7.508448489234785</v>
      </c>
    </row>
    <row r="13" spans="1:4" ht="12.75">
      <c r="A13" s="115" t="s">
        <v>315</v>
      </c>
      <c r="B13" s="119">
        <v>0.05599544937428849</v>
      </c>
      <c r="C13" s="119">
        <v>0.08489525691699605</v>
      </c>
      <c r="D13" s="119">
        <v>0.028820346320346288</v>
      </c>
    </row>
    <row r="14" spans="1:4" ht="12.75">
      <c r="A14" s="115" t="s">
        <v>316</v>
      </c>
      <c r="B14" s="120" t="s">
        <v>317</v>
      </c>
      <c r="C14" s="119" t="s">
        <v>318</v>
      </c>
      <c r="D14" s="119" t="s">
        <v>319</v>
      </c>
    </row>
    <row r="15" spans="1:4" ht="12.75">
      <c r="A15" s="115" t="s">
        <v>320</v>
      </c>
      <c r="B15" s="120" t="s">
        <v>321</v>
      </c>
      <c r="C15" s="119" t="s">
        <v>322</v>
      </c>
      <c r="D15" s="119" t="s">
        <v>323</v>
      </c>
    </row>
    <row r="16" spans="1:4" ht="12.75">
      <c r="A16" s="115" t="s">
        <v>324</v>
      </c>
      <c r="B16" s="120" t="s">
        <v>325</v>
      </c>
      <c r="C16" s="119" t="s">
        <v>326</v>
      </c>
      <c r="D16" s="119" t="s">
        <v>327</v>
      </c>
    </row>
    <row r="17" spans="1:4" ht="12.75">
      <c r="A17" s="115" t="s">
        <v>328</v>
      </c>
      <c r="B17" s="120" t="s">
        <v>329</v>
      </c>
      <c r="C17" s="121" t="s">
        <v>330</v>
      </c>
      <c r="D17" s="119" t="s">
        <v>331</v>
      </c>
    </row>
    <row r="18" spans="1:4" ht="12.75">
      <c r="A18" s="122" t="s">
        <v>332</v>
      </c>
      <c r="B18" s="123" t="s">
        <v>333</v>
      </c>
      <c r="C18" s="124" t="s">
        <v>334</v>
      </c>
      <c r="D18" s="124" t="s">
        <v>335</v>
      </c>
    </row>
    <row r="19" spans="1:4" ht="12.75">
      <c r="A19" s="115"/>
      <c r="B19" s="120"/>
      <c r="C19" s="125"/>
      <c r="D19" s="125"/>
    </row>
    <row r="20" spans="1:4" ht="12.75">
      <c r="A20" s="122" t="s">
        <v>336</v>
      </c>
      <c r="B20" s="126"/>
      <c r="C20" s="126"/>
      <c r="D20" s="126"/>
    </row>
    <row r="21" spans="1:4" ht="12.75">
      <c r="A21" s="127" t="s">
        <v>224</v>
      </c>
      <c r="B21" s="128">
        <v>21.01424080564747</v>
      </c>
      <c r="C21" s="128">
        <v>5.488170866189101</v>
      </c>
      <c r="D21" s="128">
        <v>20.93466789070961</v>
      </c>
    </row>
    <row r="22" spans="1:4" ht="12.75">
      <c r="A22" s="127" t="s">
        <v>225</v>
      </c>
      <c r="B22" s="128">
        <v>32.00144974264374</v>
      </c>
      <c r="C22" s="128">
        <v>7.897356664191437</v>
      </c>
      <c r="D22" s="128">
        <v>39.62925583836167</v>
      </c>
    </row>
    <row r="23" spans="1:4" ht="12.75">
      <c r="A23" s="127" t="s">
        <v>226</v>
      </c>
      <c r="B23" s="128">
        <v>42.18365166968177</v>
      </c>
      <c r="C23" s="128">
        <v>32.59076490550384</v>
      </c>
      <c r="D23" s="128">
        <v>24.816226446272328</v>
      </c>
    </row>
    <row r="24" spans="1:4" ht="12.75">
      <c r="A24" s="127" t="s">
        <v>228</v>
      </c>
      <c r="B24" s="129" t="s">
        <v>337</v>
      </c>
      <c r="C24" s="128">
        <v>47.90022371299881</v>
      </c>
      <c r="D24" s="128">
        <v>3.423256449720965</v>
      </c>
    </row>
    <row r="25" spans="1:4" ht="12.75">
      <c r="A25" s="127" t="s">
        <v>227</v>
      </c>
      <c r="B25" s="128">
        <v>4.8006577820270095</v>
      </c>
      <c r="C25" s="128">
        <v>6.123483851116814</v>
      </c>
      <c r="D25" s="128">
        <v>5.083103913285547</v>
      </c>
    </row>
    <row r="26" spans="1:4" ht="12.75">
      <c r="A26" s="130" t="s">
        <v>338</v>
      </c>
      <c r="B26" s="129" t="s">
        <v>337</v>
      </c>
      <c r="C26" s="128" t="s">
        <v>337</v>
      </c>
      <c r="D26" s="128">
        <v>1.841798694088726</v>
      </c>
    </row>
    <row r="27" spans="1:4" ht="12.75">
      <c r="A27" s="131" t="s">
        <v>339</v>
      </c>
      <c r="B27" s="132" t="s">
        <v>337</v>
      </c>
      <c r="C27" s="135" t="s">
        <v>337</v>
      </c>
      <c r="D27" s="135">
        <v>4.271690767561153</v>
      </c>
    </row>
    <row r="30" ht="15.75">
      <c r="A30" s="137" t="s">
        <v>342</v>
      </c>
    </row>
    <row r="31" spans="1:2" ht="12.75">
      <c r="A31" s="94" t="s">
        <v>292</v>
      </c>
      <c r="B31" s="93" t="s">
        <v>293</v>
      </c>
    </row>
    <row r="32" spans="1:2" ht="12.75">
      <c r="A32" s="94"/>
      <c r="B32" s="93" t="s">
        <v>345</v>
      </c>
    </row>
    <row r="33" ht="12.75">
      <c r="A33" s="94"/>
    </row>
    <row r="34" spans="1:2" ht="12.75">
      <c r="A34" s="94" t="s">
        <v>294</v>
      </c>
      <c r="B34" s="93" t="s">
        <v>295</v>
      </c>
    </row>
    <row r="35" spans="1:2" ht="12.75">
      <c r="A35" s="94"/>
      <c r="B35" s="133" t="s">
        <v>176</v>
      </c>
    </row>
    <row r="36" spans="1:2" ht="12.75">
      <c r="A36" s="94"/>
      <c r="B36" s="93" t="s">
        <v>184</v>
      </c>
    </row>
    <row r="37" spans="1:2" ht="12.75">
      <c r="A37" s="94"/>
      <c r="B37" s="93" t="s">
        <v>177</v>
      </c>
    </row>
    <row r="38" spans="1:2" ht="12.75">
      <c r="A38" s="94"/>
      <c r="B38" s="93" t="s">
        <v>178</v>
      </c>
    </row>
    <row r="39" spans="1:2" ht="12.75">
      <c r="A39" s="94"/>
      <c r="B39" s="93" t="s">
        <v>179</v>
      </c>
    </row>
    <row r="40" spans="1:2" ht="12.75">
      <c r="A40" s="94"/>
      <c r="B40" s="93" t="s">
        <v>180</v>
      </c>
    </row>
    <row r="41" spans="1:2" ht="12.75">
      <c r="A41" s="94"/>
      <c r="B41" s="93" t="s">
        <v>181</v>
      </c>
    </row>
    <row r="42" spans="1:2" ht="12.75">
      <c r="A42" s="94"/>
      <c r="B42" s="93" t="s">
        <v>182</v>
      </c>
    </row>
    <row r="43" spans="1:2" ht="12.75">
      <c r="A43" s="94"/>
      <c r="B43" s="93" t="s">
        <v>183</v>
      </c>
    </row>
    <row r="44" spans="1:2" ht="12.75">
      <c r="A44" s="94"/>
      <c r="B44" s="93" t="s">
        <v>185</v>
      </c>
    </row>
    <row r="45" ht="12.75">
      <c r="A45" s="94"/>
    </row>
    <row r="46" spans="1:2" ht="12.75">
      <c r="A46" s="94" t="s">
        <v>296</v>
      </c>
      <c r="B46" s="93" t="s">
        <v>297</v>
      </c>
    </row>
    <row r="47" spans="1:2" ht="12.75">
      <c r="A47" s="94"/>
      <c r="B47" s="93" t="s">
        <v>298</v>
      </c>
    </row>
    <row r="52" ht="12.75">
      <c r="A52" s="138" t="s">
        <v>344</v>
      </c>
    </row>
    <row r="53" ht="12.75">
      <c r="A53" s="139" t="s">
        <v>340</v>
      </c>
    </row>
    <row r="54" ht="12.75">
      <c r="A54" s="139" t="s">
        <v>341</v>
      </c>
    </row>
  </sheetData>
  <mergeCells count="1"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58"/>
  <sheetViews>
    <sheetView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3"/>
    </sheetView>
  </sheetViews>
  <sheetFormatPr defaultColWidth="9.00390625" defaultRowHeight="12"/>
  <cols>
    <col min="1" max="1" width="15.00390625" style="93" bestFit="1" customWidth="1"/>
    <col min="2" max="2" width="16.25390625" style="93" customWidth="1"/>
    <col min="3" max="3" width="32.125" style="94" customWidth="1"/>
    <col min="4" max="4" width="2.00390625" style="93" bestFit="1" customWidth="1"/>
    <col min="5" max="10" width="3.00390625" style="93" bestFit="1" customWidth="1"/>
    <col min="11" max="11" width="4.00390625" style="93" bestFit="1" customWidth="1"/>
    <col min="12" max="12" width="3.00390625" style="93" bestFit="1" customWidth="1"/>
    <col min="13" max="90" width="4.00390625" style="93" bestFit="1" customWidth="1"/>
    <col min="91" max="16384" width="11.375" style="93" customWidth="1"/>
  </cols>
  <sheetData>
    <row r="1" ht="12.75">
      <c r="A1" s="93" t="s">
        <v>199</v>
      </c>
    </row>
    <row r="2" ht="12.75">
      <c r="A2" s="93" t="s">
        <v>1</v>
      </c>
    </row>
    <row r="3" spans="1:4" ht="12.75">
      <c r="A3" s="93" t="s">
        <v>2</v>
      </c>
      <c r="D3" s="80" t="s">
        <v>277</v>
      </c>
    </row>
    <row r="4" spans="2:56" s="95" customFormat="1" ht="12.75">
      <c r="B4" s="95" t="s">
        <v>198</v>
      </c>
      <c r="C4" s="95" t="s">
        <v>302</v>
      </c>
      <c r="D4" s="95">
        <v>0</v>
      </c>
      <c r="E4" s="95">
        <v>10</v>
      </c>
      <c r="F4" s="95">
        <v>20</v>
      </c>
      <c r="G4" s="95">
        <v>30</v>
      </c>
      <c r="H4" s="95">
        <v>40</v>
      </c>
      <c r="I4" s="95">
        <v>50</v>
      </c>
      <c r="J4" s="95">
        <v>60</v>
      </c>
      <c r="K4" s="95">
        <v>70</v>
      </c>
      <c r="L4" s="95">
        <v>80</v>
      </c>
      <c r="M4" s="95">
        <v>90</v>
      </c>
      <c r="N4" s="95">
        <v>100</v>
      </c>
      <c r="O4" s="95">
        <v>110</v>
      </c>
      <c r="P4" s="95">
        <v>120</v>
      </c>
      <c r="Q4" s="95">
        <v>130</v>
      </c>
      <c r="R4" s="95">
        <v>140</v>
      </c>
      <c r="S4" s="95">
        <v>150</v>
      </c>
      <c r="T4" s="95">
        <v>160</v>
      </c>
      <c r="U4" s="95">
        <v>170</v>
      </c>
      <c r="V4" s="95">
        <v>180</v>
      </c>
      <c r="W4" s="95">
        <v>190</v>
      </c>
      <c r="X4" s="95">
        <v>200</v>
      </c>
      <c r="Y4" s="95">
        <v>210</v>
      </c>
      <c r="Z4" s="95">
        <v>220</v>
      </c>
      <c r="AA4" s="95">
        <v>230</v>
      </c>
      <c r="AB4" s="95">
        <v>240</v>
      </c>
      <c r="AC4" s="95">
        <v>250</v>
      </c>
      <c r="AD4" s="95">
        <v>260</v>
      </c>
      <c r="AE4" s="95">
        <v>270</v>
      </c>
      <c r="AF4" s="95">
        <v>280</v>
      </c>
      <c r="AG4" s="95">
        <v>290</v>
      </c>
      <c r="AH4" s="95">
        <v>300</v>
      </c>
      <c r="AI4" s="95">
        <v>310</v>
      </c>
      <c r="AJ4" s="95">
        <v>320</v>
      </c>
      <c r="AK4" s="95">
        <v>330</v>
      </c>
      <c r="AL4" s="95">
        <v>340</v>
      </c>
      <c r="AM4" s="95">
        <v>350</v>
      </c>
      <c r="AN4" s="95">
        <v>360</v>
      </c>
      <c r="AO4" s="95">
        <v>370</v>
      </c>
      <c r="AP4" s="95">
        <v>380</v>
      </c>
      <c r="AQ4" s="95">
        <v>390</v>
      </c>
      <c r="AR4" s="95">
        <v>400</v>
      </c>
      <c r="AS4" s="95">
        <v>410</v>
      </c>
      <c r="AT4" s="95">
        <v>420</v>
      </c>
      <c r="AU4" s="95">
        <v>430</v>
      </c>
      <c r="AV4" s="95">
        <v>440</v>
      </c>
      <c r="AW4" s="95">
        <v>450</v>
      </c>
      <c r="AX4" s="95">
        <v>460</v>
      </c>
      <c r="AY4" s="95">
        <v>470</v>
      </c>
      <c r="AZ4" s="95">
        <v>480</v>
      </c>
      <c r="BA4" s="95">
        <v>490</v>
      </c>
      <c r="BB4" s="95">
        <v>500</v>
      </c>
      <c r="BC4" s="95">
        <v>510</v>
      </c>
      <c r="BD4" s="95">
        <v>520</v>
      </c>
    </row>
    <row r="5" spans="2:27" ht="12.75">
      <c r="B5" s="93">
        <v>2.3</v>
      </c>
      <c r="C5" s="94">
        <v>-100</v>
      </c>
      <c r="D5" s="93">
        <v>0</v>
      </c>
      <c r="E5" s="93">
        <v>7</v>
      </c>
      <c r="F5" s="93">
        <v>8</v>
      </c>
      <c r="G5" s="93">
        <v>14</v>
      </c>
      <c r="H5" s="93">
        <v>14</v>
      </c>
      <c r="I5" s="93">
        <v>18</v>
      </c>
      <c r="J5" s="93">
        <v>20</v>
      </c>
      <c r="K5" s="93">
        <v>23</v>
      </c>
      <c r="L5" s="93">
        <v>26</v>
      </c>
      <c r="M5" s="93">
        <v>28</v>
      </c>
      <c r="N5" s="93">
        <v>30</v>
      </c>
      <c r="O5" s="93">
        <v>33</v>
      </c>
      <c r="P5" s="93">
        <v>41</v>
      </c>
      <c r="Q5" s="93">
        <v>46</v>
      </c>
      <c r="R5" s="93">
        <v>46</v>
      </c>
      <c r="S5" s="93">
        <v>46</v>
      </c>
      <c r="T5" s="93">
        <v>43</v>
      </c>
      <c r="U5" s="93">
        <v>42</v>
      </c>
      <c r="V5" s="93">
        <v>39</v>
      </c>
      <c r="W5" s="93">
        <v>32</v>
      </c>
      <c r="X5" s="93">
        <v>19</v>
      </c>
      <c r="Y5" s="93">
        <v>15</v>
      </c>
      <c r="Z5" s="93">
        <v>8</v>
      </c>
      <c r="AA5" s="93">
        <v>0</v>
      </c>
    </row>
    <row r="6" spans="2:30" ht="12.75">
      <c r="B6" s="93">
        <v>2.6</v>
      </c>
      <c r="C6" s="94">
        <v>-95</v>
      </c>
      <c r="D6" s="93">
        <v>0</v>
      </c>
      <c r="E6" s="93">
        <v>2</v>
      </c>
      <c r="F6" s="93">
        <v>13</v>
      </c>
      <c r="G6" s="93">
        <v>17</v>
      </c>
      <c r="H6" s="93">
        <v>36</v>
      </c>
      <c r="I6" s="93">
        <v>38</v>
      </c>
      <c r="J6" s="93">
        <v>41</v>
      </c>
      <c r="K6" s="93">
        <v>43</v>
      </c>
      <c r="L6" s="93">
        <v>40</v>
      </c>
      <c r="M6" s="93">
        <v>48</v>
      </c>
      <c r="N6" s="93">
        <v>50</v>
      </c>
      <c r="O6" s="93">
        <v>7</v>
      </c>
      <c r="P6" s="93">
        <v>10</v>
      </c>
      <c r="Q6" s="93">
        <v>5</v>
      </c>
      <c r="R6" s="93">
        <v>15</v>
      </c>
      <c r="S6" s="93">
        <v>61</v>
      </c>
      <c r="T6" s="93">
        <v>62</v>
      </c>
      <c r="U6" s="93">
        <v>60</v>
      </c>
      <c r="V6" s="93">
        <v>60</v>
      </c>
      <c r="W6" s="93">
        <v>58</v>
      </c>
      <c r="X6" s="93">
        <v>58</v>
      </c>
      <c r="Y6" s="93">
        <v>52</v>
      </c>
      <c r="Z6" s="93">
        <v>46</v>
      </c>
      <c r="AA6" s="93">
        <v>28</v>
      </c>
      <c r="AB6" s="93">
        <v>21</v>
      </c>
      <c r="AC6" s="93">
        <v>15</v>
      </c>
      <c r="AD6" s="93">
        <v>0</v>
      </c>
    </row>
    <row r="7" spans="2:31" ht="12.75">
      <c r="B7" s="93">
        <v>2.7</v>
      </c>
      <c r="C7" s="94">
        <v>-90</v>
      </c>
      <c r="D7" s="93">
        <v>0</v>
      </c>
      <c r="E7" s="93">
        <v>4</v>
      </c>
      <c r="F7" s="93">
        <v>9</v>
      </c>
      <c r="G7" s="93">
        <v>14</v>
      </c>
      <c r="H7" s="93">
        <v>21</v>
      </c>
      <c r="I7" s="93">
        <v>28</v>
      </c>
      <c r="J7" s="93">
        <v>33</v>
      </c>
      <c r="K7" s="93">
        <v>37</v>
      </c>
      <c r="L7" s="93">
        <v>39</v>
      </c>
      <c r="M7" s="93">
        <v>39</v>
      </c>
      <c r="N7" s="93">
        <v>40</v>
      </c>
      <c r="O7" s="93">
        <v>399</v>
      </c>
      <c r="P7" s="93">
        <v>39</v>
      </c>
      <c r="Q7" s="93">
        <v>37</v>
      </c>
      <c r="R7" s="93">
        <v>37</v>
      </c>
      <c r="S7" s="93">
        <v>35</v>
      </c>
      <c r="T7" s="93">
        <v>34</v>
      </c>
      <c r="U7" s="93">
        <v>34</v>
      </c>
      <c r="V7" s="93">
        <v>35</v>
      </c>
      <c r="W7" s="93">
        <v>34</v>
      </c>
      <c r="X7" s="93">
        <v>32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  <c r="AD7" s="93">
        <v>3</v>
      </c>
      <c r="AE7" s="93">
        <v>0</v>
      </c>
    </row>
    <row r="8" spans="2:35" ht="12.75">
      <c r="B8" s="93">
        <v>3.1</v>
      </c>
      <c r="C8" s="94">
        <v>-85</v>
      </c>
      <c r="D8" s="93">
        <v>0</v>
      </c>
      <c r="E8" s="93">
        <v>8</v>
      </c>
      <c r="F8" s="93">
        <v>19</v>
      </c>
      <c r="G8" s="93">
        <v>19</v>
      </c>
      <c r="H8" s="93">
        <v>19</v>
      </c>
      <c r="I8" s="93">
        <v>20</v>
      </c>
      <c r="J8" s="93">
        <v>21</v>
      </c>
      <c r="K8" s="93">
        <v>20</v>
      </c>
      <c r="L8" s="93">
        <v>19</v>
      </c>
      <c r="M8" s="93">
        <v>19</v>
      </c>
      <c r="N8" s="93">
        <v>21</v>
      </c>
      <c r="O8" s="93">
        <v>7</v>
      </c>
      <c r="P8" s="93">
        <v>7</v>
      </c>
      <c r="Q8" s="93">
        <v>32</v>
      </c>
      <c r="R8" s="93">
        <v>34</v>
      </c>
      <c r="S8" s="93">
        <v>33</v>
      </c>
      <c r="T8" s="93">
        <v>34</v>
      </c>
      <c r="U8" s="93">
        <v>34</v>
      </c>
      <c r="V8" s="93">
        <v>33</v>
      </c>
      <c r="W8" s="93">
        <v>33</v>
      </c>
      <c r="X8" s="93">
        <v>33</v>
      </c>
      <c r="Y8" s="93">
        <v>34</v>
      </c>
      <c r="Z8" s="93">
        <v>33</v>
      </c>
      <c r="AA8" s="93">
        <v>32</v>
      </c>
      <c r="AB8" s="93">
        <v>31</v>
      </c>
      <c r="AC8" s="93">
        <v>31</v>
      </c>
      <c r="AD8" s="93">
        <v>29</v>
      </c>
      <c r="AE8" s="93">
        <v>29</v>
      </c>
      <c r="AF8" s="93">
        <v>27</v>
      </c>
      <c r="AG8" s="93">
        <v>18</v>
      </c>
      <c r="AH8" s="93">
        <v>17</v>
      </c>
      <c r="AI8" s="93">
        <v>0</v>
      </c>
    </row>
    <row r="9" spans="2:52" ht="12.75">
      <c r="B9" s="93">
        <v>4.8</v>
      </c>
      <c r="C9" s="94">
        <v>-80</v>
      </c>
      <c r="D9" s="93">
        <v>0</v>
      </c>
      <c r="F9" s="93">
        <v>8</v>
      </c>
      <c r="H9" s="93">
        <v>13</v>
      </c>
      <c r="J9" s="93">
        <v>16</v>
      </c>
      <c r="L9" s="93">
        <v>15</v>
      </c>
      <c r="N9" s="93">
        <v>16</v>
      </c>
      <c r="P9" s="93">
        <v>20</v>
      </c>
      <c r="R9" s="93">
        <v>25</v>
      </c>
      <c r="T9" s="93">
        <v>28</v>
      </c>
      <c r="V9" s="93">
        <v>30</v>
      </c>
      <c r="X9" s="93">
        <v>30</v>
      </c>
      <c r="Z9" s="93">
        <v>29</v>
      </c>
      <c r="AB9" s="93">
        <v>29</v>
      </c>
      <c r="AD9" s="93">
        <v>29</v>
      </c>
      <c r="AF9" s="93">
        <v>28</v>
      </c>
      <c r="AH9" s="93">
        <v>28</v>
      </c>
      <c r="AJ9" s="93">
        <v>27</v>
      </c>
      <c r="AL9" s="93">
        <v>32</v>
      </c>
      <c r="AN9" s="93">
        <v>36</v>
      </c>
      <c r="AP9" s="93">
        <v>38</v>
      </c>
      <c r="AR9" s="93">
        <v>39</v>
      </c>
      <c r="AT9" s="93">
        <v>37</v>
      </c>
      <c r="AV9" s="93">
        <v>32</v>
      </c>
      <c r="AX9" s="93">
        <v>11</v>
      </c>
      <c r="AZ9" s="93">
        <v>0</v>
      </c>
    </row>
    <row r="10" spans="2:34" ht="12.75">
      <c r="B10" s="93">
        <v>3</v>
      </c>
      <c r="C10" s="94">
        <v>30</v>
      </c>
      <c r="D10" s="93">
        <v>0</v>
      </c>
      <c r="E10" s="93">
        <v>17</v>
      </c>
      <c r="F10" s="93">
        <v>12</v>
      </c>
      <c r="G10" s="93">
        <v>14</v>
      </c>
      <c r="H10" s="93">
        <v>18</v>
      </c>
      <c r="I10" s="93">
        <v>18</v>
      </c>
      <c r="J10" s="93">
        <v>21</v>
      </c>
      <c r="K10" s="93">
        <v>27</v>
      </c>
      <c r="L10" s="93">
        <v>26</v>
      </c>
      <c r="M10" s="93">
        <v>28</v>
      </c>
      <c r="N10" s="93">
        <v>33</v>
      </c>
      <c r="O10" s="93">
        <v>33</v>
      </c>
      <c r="P10" s="93">
        <v>35</v>
      </c>
      <c r="Q10" s="93">
        <v>36</v>
      </c>
      <c r="R10" s="93">
        <v>37</v>
      </c>
      <c r="S10" s="93">
        <v>36</v>
      </c>
      <c r="T10" s="93">
        <v>36</v>
      </c>
      <c r="U10" s="93">
        <v>35</v>
      </c>
      <c r="V10" s="93">
        <v>33</v>
      </c>
      <c r="W10" s="93">
        <v>33</v>
      </c>
      <c r="X10" s="93">
        <v>34</v>
      </c>
      <c r="Y10" s="93">
        <v>36</v>
      </c>
      <c r="Z10" s="93">
        <v>38</v>
      </c>
      <c r="AA10" s="93">
        <v>36</v>
      </c>
      <c r="AB10" s="93">
        <v>35</v>
      </c>
      <c r="AC10" s="93">
        <v>33</v>
      </c>
      <c r="AD10" s="93">
        <v>28</v>
      </c>
      <c r="AE10" s="93">
        <v>22</v>
      </c>
      <c r="AF10" s="93">
        <v>30</v>
      </c>
      <c r="AG10" s="93">
        <v>18</v>
      </c>
      <c r="AH10" s="93">
        <v>0</v>
      </c>
    </row>
    <row r="11" spans="2:31" ht="12.75">
      <c r="B11" s="93">
        <v>2.7</v>
      </c>
      <c r="C11" s="94">
        <v>40</v>
      </c>
      <c r="D11" s="93">
        <v>0</v>
      </c>
      <c r="E11" s="93">
        <v>11</v>
      </c>
      <c r="F11" s="93">
        <v>11</v>
      </c>
      <c r="G11" s="93">
        <v>17</v>
      </c>
      <c r="H11" s="93">
        <v>30</v>
      </c>
      <c r="I11" s="93">
        <v>36</v>
      </c>
      <c r="J11" s="93">
        <v>33</v>
      </c>
      <c r="K11" s="93">
        <v>40</v>
      </c>
      <c r="L11" s="93">
        <v>42</v>
      </c>
      <c r="M11" s="93">
        <v>44</v>
      </c>
      <c r="N11" s="93">
        <v>46</v>
      </c>
      <c r="O11" s="93">
        <v>47</v>
      </c>
      <c r="P11" s="93">
        <v>44</v>
      </c>
      <c r="Q11" s="93">
        <v>46</v>
      </c>
      <c r="R11" s="93">
        <v>43</v>
      </c>
      <c r="S11" s="93">
        <v>42</v>
      </c>
      <c r="T11" s="93">
        <v>41</v>
      </c>
      <c r="U11" s="93">
        <v>37</v>
      </c>
      <c r="V11" s="93">
        <v>34</v>
      </c>
      <c r="W11" s="93">
        <v>32</v>
      </c>
      <c r="X11" s="93">
        <v>28</v>
      </c>
      <c r="Y11" s="93">
        <v>29</v>
      </c>
      <c r="Z11" s="93">
        <v>33</v>
      </c>
      <c r="AA11" s="93">
        <v>29</v>
      </c>
      <c r="AB11" s="93">
        <v>26</v>
      </c>
      <c r="AC11" s="93">
        <v>14</v>
      </c>
      <c r="AD11" s="93">
        <v>6</v>
      </c>
      <c r="AE11" s="93">
        <v>0</v>
      </c>
    </row>
    <row r="12" spans="2:39" ht="12.75">
      <c r="B12" s="93">
        <v>3.5</v>
      </c>
      <c r="C12" s="94">
        <v>50</v>
      </c>
      <c r="D12" s="93">
        <v>0</v>
      </c>
      <c r="E12" s="93">
        <v>9</v>
      </c>
      <c r="F12" s="93">
        <v>8</v>
      </c>
      <c r="G12" s="93">
        <v>8</v>
      </c>
      <c r="H12" s="93">
        <v>8</v>
      </c>
      <c r="I12" s="93">
        <v>10</v>
      </c>
      <c r="J12" s="93">
        <v>10</v>
      </c>
      <c r="K12" s="93">
        <v>16</v>
      </c>
      <c r="L12" s="93">
        <v>14</v>
      </c>
      <c r="M12" s="93">
        <v>20</v>
      </c>
      <c r="N12" s="93">
        <v>22</v>
      </c>
      <c r="O12" s="93">
        <v>24</v>
      </c>
      <c r="P12" s="93">
        <v>21</v>
      </c>
      <c r="Q12" s="93">
        <v>23</v>
      </c>
      <c r="R12" s="93">
        <v>22</v>
      </c>
      <c r="S12" s="93">
        <v>22</v>
      </c>
      <c r="T12" s="93">
        <v>24</v>
      </c>
      <c r="U12" s="93">
        <v>24</v>
      </c>
      <c r="V12" s="93">
        <v>26</v>
      </c>
      <c r="W12" s="93">
        <v>29</v>
      </c>
      <c r="X12" s="93">
        <v>30</v>
      </c>
      <c r="Y12" s="93">
        <v>31</v>
      </c>
      <c r="Z12" s="93">
        <v>31</v>
      </c>
      <c r="AA12" s="93">
        <v>34</v>
      </c>
      <c r="AB12" s="93">
        <v>34</v>
      </c>
      <c r="AC12" s="93">
        <v>36</v>
      </c>
      <c r="AD12" s="93">
        <v>38</v>
      </c>
      <c r="AE12" s="93">
        <v>39</v>
      </c>
      <c r="AF12" s="93">
        <v>36</v>
      </c>
      <c r="AG12" s="93">
        <v>34</v>
      </c>
      <c r="AH12" s="93">
        <v>27</v>
      </c>
      <c r="AI12" s="93">
        <v>23</v>
      </c>
      <c r="AJ12" s="93">
        <v>19</v>
      </c>
      <c r="AK12" s="93">
        <v>13</v>
      </c>
      <c r="AL12" s="93">
        <v>12</v>
      </c>
      <c r="AM12" s="93">
        <v>0</v>
      </c>
    </row>
    <row r="13" spans="2:30" ht="12.75">
      <c r="B13" s="93">
        <v>2.6</v>
      </c>
      <c r="C13" s="94">
        <v>60</v>
      </c>
      <c r="D13" s="93">
        <v>0</v>
      </c>
      <c r="E13" s="93">
        <v>7</v>
      </c>
      <c r="F13" s="93">
        <v>15</v>
      </c>
      <c r="G13" s="93">
        <v>17</v>
      </c>
      <c r="H13" s="93">
        <v>19</v>
      </c>
      <c r="I13" s="93">
        <v>35</v>
      </c>
      <c r="J13" s="93">
        <v>45</v>
      </c>
      <c r="K13" s="93">
        <v>51</v>
      </c>
      <c r="L13" s="93">
        <v>53</v>
      </c>
      <c r="M13" s="93">
        <v>53</v>
      </c>
      <c r="N13" s="93">
        <v>53</v>
      </c>
      <c r="O13" s="93">
        <v>50</v>
      </c>
      <c r="P13" s="93">
        <v>50</v>
      </c>
      <c r="Q13" s="93">
        <v>44</v>
      </c>
      <c r="R13" s="93">
        <v>39</v>
      </c>
      <c r="S13" s="93">
        <v>38</v>
      </c>
      <c r="T13" s="93">
        <v>39</v>
      </c>
      <c r="U13" s="93">
        <v>42</v>
      </c>
      <c r="V13" s="93">
        <v>45</v>
      </c>
      <c r="W13" s="93">
        <v>47</v>
      </c>
      <c r="X13" s="93">
        <v>47</v>
      </c>
      <c r="Y13" s="93">
        <v>40</v>
      </c>
      <c r="Z13" s="93">
        <v>38</v>
      </c>
      <c r="AA13" s="93">
        <v>28</v>
      </c>
      <c r="AB13" s="93">
        <v>30</v>
      </c>
      <c r="AC13" s="93">
        <v>26</v>
      </c>
      <c r="AD13" s="93">
        <v>0</v>
      </c>
    </row>
    <row r="14" spans="2:26" ht="12.75">
      <c r="B14" s="93">
        <v>2.2</v>
      </c>
      <c r="C14" s="94">
        <v>70</v>
      </c>
      <c r="D14" s="93">
        <v>0</v>
      </c>
      <c r="E14" s="93">
        <v>8</v>
      </c>
      <c r="F14" s="93">
        <v>12</v>
      </c>
      <c r="G14" s="93">
        <v>16</v>
      </c>
      <c r="H14" s="93">
        <v>22</v>
      </c>
      <c r="I14" s="93">
        <v>30</v>
      </c>
      <c r="J14" s="93">
        <v>31</v>
      </c>
      <c r="K14" s="93">
        <v>33</v>
      </c>
      <c r="L14" s="93">
        <v>33</v>
      </c>
      <c r="M14" s="93">
        <v>34</v>
      </c>
      <c r="N14" s="93">
        <v>35</v>
      </c>
      <c r="O14" s="93">
        <v>34</v>
      </c>
      <c r="P14" s="93">
        <v>38</v>
      </c>
      <c r="Q14" s="93">
        <v>40</v>
      </c>
      <c r="R14" s="93">
        <v>43</v>
      </c>
      <c r="S14" s="93">
        <v>45</v>
      </c>
      <c r="T14" s="93">
        <v>43</v>
      </c>
      <c r="U14" s="93">
        <v>43</v>
      </c>
      <c r="V14" s="93">
        <v>44</v>
      </c>
      <c r="W14" s="93">
        <v>43</v>
      </c>
      <c r="X14" s="93">
        <v>21</v>
      </c>
      <c r="Y14" s="93">
        <v>10</v>
      </c>
      <c r="Z14" s="93">
        <v>0</v>
      </c>
    </row>
    <row r="15" spans="2:40" ht="12.75">
      <c r="B15" s="93">
        <v>3.6</v>
      </c>
      <c r="C15" s="94">
        <v>80</v>
      </c>
      <c r="D15" s="93">
        <v>0</v>
      </c>
      <c r="E15" s="93">
        <v>21</v>
      </c>
      <c r="F15" s="93">
        <v>28</v>
      </c>
      <c r="G15" s="93">
        <v>18</v>
      </c>
      <c r="H15" s="93">
        <v>13</v>
      </c>
      <c r="I15" s="93">
        <v>14</v>
      </c>
      <c r="J15" s="93">
        <v>11</v>
      </c>
      <c r="K15" s="93">
        <v>13</v>
      </c>
      <c r="L15" s="93">
        <v>17</v>
      </c>
      <c r="M15" s="93">
        <v>25</v>
      </c>
      <c r="N15" s="93">
        <v>30</v>
      </c>
      <c r="O15" s="93">
        <v>34</v>
      </c>
      <c r="P15" s="93">
        <v>37</v>
      </c>
      <c r="Q15" s="93">
        <v>41</v>
      </c>
      <c r="R15" s="93">
        <v>41</v>
      </c>
      <c r="S15" s="93">
        <v>42</v>
      </c>
      <c r="T15" s="93">
        <v>42</v>
      </c>
      <c r="U15" s="93">
        <v>44</v>
      </c>
      <c r="V15" s="93">
        <v>43</v>
      </c>
      <c r="W15" s="93">
        <v>43</v>
      </c>
      <c r="X15" s="93">
        <v>41</v>
      </c>
      <c r="Y15" s="93">
        <v>38</v>
      </c>
      <c r="Z15" s="93">
        <v>31</v>
      </c>
      <c r="AA15" s="93">
        <v>31</v>
      </c>
      <c r="AB15" s="93">
        <v>33</v>
      </c>
      <c r="AC15" s="93">
        <v>32</v>
      </c>
      <c r="AD15" s="93">
        <v>29</v>
      </c>
      <c r="AE15" s="93">
        <v>28</v>
      </c>
      <c r="AF15" s="93">
        <v>25</v>
      </c>
      <c r="AG15" s="93">
        <v>23</v>
      </c>
      <c r="AH15" s="93">
        <v>17</v>
      </c>
      <c r="AI15" s="93">
        <v>16</v>
      </c>
      <c r="AJ15" s="93">
        <v>14</v>
      </c>
      <c r="AK15" s="93">
        <v>14</v>
      </c>
      <c r="AL15" s="93">
        <v>13</v>
      </c>
      <c r="AM15" s="93">
        <v>13</v>
      </c>
      <c r="AN15" s="93">
        <v>0</v>
      </c>
    </row>
    <row r="16" spans="2:35" ht="12.75">
      <c r="B16" s="93">
        <v>3.1</v>
      </c>
      <c r="C16" s="94">
        <v>90</v>
      </c>
      <c r="D16" s="93">
        <v>0</v>
      </c>
      <c r="E16" s="93">
        <v>5</v>
      </c>
      <c r="F16" s="93">
        <v>14</v>
      </c>
      <c r="G16" s="93">
        <v>15</v>
      </c>
      <c r="H16" s="93">
        <v>22</v>
      </c>
      <c r="I16" s="93">
        <v>24</v>
      </c>
      <c r="J16" s="93">
        <v>25</v>
      </c>
      <c r="K16" s="93">
        <v>28</v>
      </c>
      <c r="L16" s="93">
        <v>32</v>
      </c>
      <c r="M16" s="93">
        <v>36</v>
      </c>
      <c r="N16" s="93">
        <v>41</v>
      </c>
      <c r="O16" s="93">
        <v>40</v>
      </c>
      <c r="P16" s="93">
        <v>37</v>
      </c>
      <c r="Q16" s="93">
        <v>36</v>
      </c>
      <c r="R16" s="93">
        <v>31</v>
      </c>
      <c r="S16" s="93">
        <v>31</v>
      </c>
      <c r="T16" s="93">
        <v>31</v>
      </c>
      <c r="U16" s="93">
        <v>30</v>
      </c>
      <c r="V16" s="93">
        <v>30</v>
      </c>
      <c r="W16" s="93">
        <v>30</v>
      </c>
      <c r="X16" s="93">
        <v>30</v>
      </c>
      <c r="Y16" s="93">
        <v>28</v>
      </c>
      <c r="Z16" s="93">
        <v>27</v>
      </c>
      <c r="AA16" s="93">
        <v>27</v>
      </c>
      <c r="AB16" s="93">
        <v>27</v>
      </c>
      <c r="AC16" s="93">
        <v>25</v>
      </c>
      <c r="AD16" s="93">
        <v>18</v>
      </c>
      <c r="AE16" s="93">
        <v>11</v>
      </c>
      <c r="AF16" s="93">
        <v>10</v>
      </c>
      <c r="AG16" s="93">
        <v>7</v>
      </c>
      <c r="AH16" s="93">
        <v>4</v>
      </c>
      <c r="AI16" s="93">
        <v>0</v>
      </c>
    </row>
    <row r="17" spans="2:42" ht="12.75">
      <c r="B17" s="93">
        <v>3.8</v>
      </c>
      <c r="C17" s="94">
        <v>100</v>
      </c>
      <c r="D17" s="93">
        <v>0</v>
      </c>
      <c r="E17" s="93">
        <v>5</v>
      </c>
      <c r="F17" s="93">
        <v>10</v>
      </c>
      <c r="H17" s="93">
        <v>10</v>
      </c>
      <c r="J17" s="93">
        <v>23</v>
      </c>
      <c r="L17" s="93">
        <v>32</v>
      </c>
      <c r="N17" s="93">
        <v>34</v>
      </c>
      <c r="P17" s="93">
        <v>33</v>
      </c>
      <c r="R17" s="93">
        <v>32</v>
      </c>
      <c r="T17" s="93">
        <v>33</v>
      </c>
      <c r="V17" s="93">
        <v>31</v>
      </c>
      <c r="X17" s="93">
        <v>29</v>
      </c>
      <c r="Z17" s="93">
        <v>29</v>
      </c>
      <c r="AB17" s="93">
        <v>28</v>
      </c>
      <c r="AD17" s="93">
        <v>27</v>
      </c>
      <c r="AF17" s="93">
        <v>27</v>
      </c>
      <c r="AH17" s="93">
        <v>21</v>
      </c>
      <c r="AJ17" s="93">
        <v>18</v>
      </c>
      <c r="AL17" s="93">
        <v>8</v>
      </c>
      <c r="AN17" s="93">
        <v>6</v>
      </c>
      <c r="AP17" s="93">
        <v>0</v>
      </c>
    </row>
    <row r="18" spans="2:38" ht="12.75">
      <c r="B18" s="93">
        <v>3.4</v>
      </c>
      <c r="C18" s="94">
        <v>110</v>
      </c>
      <c r="D18" s="93">
        <v>0</v>
      </c>
      <c r="E18" s="93">
        <v>6</v>
      </c>
      <c r="F18" s="93">
        <v>8</v>
      </c>
      <c r="G18" s="93">
        <v>11</v>
      </c>
      <c r="H18" s="93">
        <v>14</v>
      </c>
      <c r="I18" s="93">
        <v>16</v>
      </c>
      <c r="J18" s="93">
        <v>16</v>
      </c>
      <c r="K18" s="93">
        <v>16</v>
      </c>
      <c r="L18" s="93">
        <v>17</v>
      </c>
      <c r="M18" s="93">
        <v>18</v>
      </c>
      <c r="N18" s="93">
        <v>18</v>
      </c>
      <c r="O18" s="93">
        <v>14</v>
      </c>
      <c r="P18" s="93">
        <v>15</v>
      </c>
      <c r="Q18" s="93">
        <v>16</v>
      </c>
      <c r="R18" s="93">
        <v>19</v>
      </c>
      <c r="S18" s="93">
        <v>20</v>
      </c>
      <c r="T18" s="93">
        <v>19</v>
      </c>
      <c r="U18" s="93">
        <v>19</v>
      </c>
      <c r="V18" s="93">
        <v>20</v>
      </c>
      <c r="W18" s="93">
        <v>22</v>
      </c>
      <c r="X18" s="93">
        <v>23</v>
      </c>
      <c r="Y18" s="93">
        <v>24</v>
      </c>
      <c r="Z18" s="93">
        <v>26</v>
      </c>
      <c r="AA18" s="93">
        <v>29</v>
      </c>
      <c r="AB18" s="93">
        <v>35</v>
      </c>
      <c r="AC18" s="93">
        <v>44</v>
      </c>
      <c r="AD18" s="93">
        <v>47</v>
      </c>
      <c r="AE18" s="93">
        <v>48</v>
      </c>
      <c r="AF18" s="93">
        <v>52</v>
      </c>
      <c r="AG18" s="93">
        <v>49</v>
      </c>
      <c r="AH18" s="93">
        <v>34</v>
      </c>
      <c r="AI18" s="93">
        <v>38</v>
      </c>
      <c r="AJ18" s="93">
        <v>36</v>
      </c>
      <c r="AK18" s="93">
        <v>32</v>
      </c>
      <c r="AL18" s="93">
        <v>0</v>
      </c>
    </row>
    <row r="19" spans="2:48" ht="12.75">
      <c r="B19" s="93">
        <v>4.4</v>
      </c>
      <c r="C19" s="94">
        <v>120</v>
      </c>
      <c r="D19" s="93">
        <v>0</v>
      </c>
      <c r="E19" s="93">
        <v>5</v>
      </c>
      <c r="G19" s="93">
        <v>21</v>
      </c>
      <c r="I19" s="93">
        <v>30</v>
      </c>
      <c r="K19" s="93">
        <v>37</v>
      </c>
      <c r="M19" s="93">
        <v>34</v>
      </c>
      <c r="O19" s="93">
        <v>30</v>
      </c>
      <c r="Q19" s="93">
        <v>27</v>
      </c>
      <c r="S19" s="93">
        <v>26</v>
      </c>
      <c r="U19" s="93">
        <v>24</v>
      </c>
      <c r="W19" s="93">
        <v>23</v>
      </c>
      <c r="Y19" s="93">
        <v>23</v>
      </c>
      <c r="AA19" s="93">
        <v>22</v>
      </c>
      <c r="AC19" s="93">
        <v>21</v>
      </c>
      <c r="AE19" s="93">
        <v>18</v>
      </c>
      <c r="AG19" s="93">
        <v>17</v>
      </c>
      <c r="AI19" s="93">
        <v>16</v>
      </c>
      <c r="AK19" s="93">
        <v>16</v>
      </c>
      <c r="AM19" s="93">
        <v>14</v>
      </c>
      <c r="AO19" s="93">
        <v>15</v>
      </c>
      <c r="AQ19" s="93">
        <v>10</v>
      </c>
      <c r="AS19" s="93">
        <v>6</v>
      </c>
      <c r="AU19" s="93">
        <v>4</v>
      </c>
      <c r="AV19" s="93">
        <v>0</v>
      </c>
    </row>
    <row r="20" spans="2:33" ht="12.75">
      <c r="B20" s="93">
        <v>2.9</v>
      </c>
      <c r="C20" s="94">
        <v>140</v>
      </c>
      <c r="D20" s="93">
        <v>0</v>
      </c>
      <c r="E20" s="93">
        <v>5</v>
      </c>
      <c r="F20" s="93">
        <v>9</v>
      </c>
      <c r="G20" s="93">
        <v>25</v>
      </c>
      <c r="H20" s="93">
        <v>30</v>
      </c>
      <c r="I20" s="93">
        <v>33</v>
      </c>
      <c r="J20" s="93">
        <v>34</v>
      </c>
      <c r="K20" s="93">
        <v>40</v>
      </c>
      <c r="L20" s="93">
        <v>40</v>
      </c>
      <c r="M20" s="93">
        <v>41</v>
      </c>
      <c r="N20" s="93">
        <v>40</v>
      </c>
      <c r="O20" s="93">
        <v>39</v>
      </c>
      <c r="P20" s="93">
        <v>39</v>
      </c>
      <c r="Q20" s="93">
        <v>30</v>
      </c>
      <c r="R20" s="93">
        <v>39</v>
      </c>
      <c r="S20" s="93">
        <v>39</v>
      </c>
      <c r="T20" s="93">
        <v>39</v>
      </c>
      <c r="U20" s="93">
        <v>38</v>
      </c>
      <c r="V20" s="93">
        <v>37</v>
      </c>
      <c r="W20" s="93">
        <v>36</v>
      </c>
      <c r="X20" s="93">
        <v>35</v>
      </c>
      <c r="Y20" s="93">
        <v>35</v>
      </c>
      <c r="Z20" s="93">
        <v>33</v>
      </c>
      <c r="AA20" s="93">
        <v>32</v>
      </c>
      <c r="AB20" s="93">
        <v>33</v>
      </c>
      <c r="AC20" s="93">
        <v>31</v>
      </c>
      <c r="AD20" s="93">
        <v>27</v>
      </c>
      <c r="AE20" s="93">
        <v>23</v>
      </c>
      <c r="AF20" s="93">
        <v>8</v>
      </c>
      <c r="AG20" s="93">
        <v>0</v>
      </c>
    </row>
    <row r="21" spans="2:41" ht="12.75">
      <c r="B21" s="93">
        <v>3.6</v>
      </c>
      <c r="C21" s="94">
        <v>160</v>
      </c>
      <c r="D21" s="93">
        <v>0</v>
      </c>
      <c r="E21" s="93">
        <v>2</v>
      </c>
      <c r="F21" s="93">
        <v>6</v>
      </c>
      <c r="G21" s="93">
        <v>8</v>
      </c>
      <c r="H21" s="93">
        <v>30</v>
      </c>
      <c r="I21" s="93">
        <v>32</v>
      </c>
      <c r="J21" s="93">
        <v>33</v>
      </c>
      <c r="K21" s="93">
        <v>33</v>
      </c>
      <c r="L21" s="93">
        <v>36</v>
      </c>
      <c r="M21" s="93">
        <v>34</v>
      </c>
      <c r="N21" s="93">
        <v>35</v>
      </c>
      <c r="O21" s="93">
        <v>39</v>
      </c>
      <c r="P21" s="93">
        <v>39</v>
      </c>
      <c r="Q21" s="93">
        <v>38</v>
      </c>
      <c r="R21" s="93">
        <v>34</v>
      </c>
      <c r="S21" s="93">
        <v>34</v>
      </c>
      <c r="T21" s="93">
        <v>35</v>
      </c>
      <c r="U21" s="93">
        <v>34</v>
      </c>
      <c r="V21" s="93">
        <v>34</v>
      </c>
      <c r="W21" s="93">
        <v>34</v>
      </c>
      <c r="X21" s="93">
        <v>34</v>
      </c>
      <c r="Y21" s="93">
        <v>35</v>
      </c>
      <c r="Z21" s="93">
        <v>33</v>
      </c>
      <c r="AA21" s="93">
        <v>33</v>
      </c>
      <c r="AB21" s="93">
        <v>32</v>
      </c>
      <c r="AC21" s="93">
        <v>32</v>
      </c>
      <c r="AD21" s="93">
        <v>29</v>
      </c>
      <c r="AE21" s="93">
        <v>28</v>
      </c>
      <c r="AF21" s="93">
        <v>29</v>
      </c>
      <c r="AG21" s="93">
        <v>28</v>
      </c>
      <c r="AH21" s="93">
        <v>23</v>
      </c>
      <c r="AI21" s="93">
        <v>19</v>
      </c>
      <c r="AJ21" s="93">
        <v>17</v>
      </c>
      <c r="AK21" s="93">
        <v>12</v>
      </c>
      <c r="AL21" s="93">
        <v>10</v>
      </c>
      <c r="AM21" s="93">
        <v>9</v>
      </c>
      <c r="AN21" s="93">
        <v>6</v>
      </c>
      <c r="AO21" s="93">
        <v>0</v>
      </c>
    </row>
    <row r="22" spans="2:34" ht="12.75">
      <c r="B22" s="93">
        <v>3</v>
      </c>
      <c r="C22" s="94">
        <v>185</v>
      </c>
      <c r="D22" s="93">
        <v>0</v>
      </c>
      <c r="E22" s="93">
        <v>4</v>
      </c>
      <c r="F22" s="93">
        <v>7</v>
      </c>
      <c r="G22" s="93">
        <v>9</v>
      </c>
      <c r="H22" s="93">
        <v>16</v>
      </c>
      <c r="I22" s="93">
        <v>19</v>
      </c>
      <c r="J22" s="93">
        <v>21</v>
      </c>
      <c r="K22" s="93">
        <v>22</v>
      </c>
      <c r="L22" s="93">
        <v>31</v>
      </c>
      <c r="M22" s="93">
        <v>31</v>
      </c>
      <c r="N22" s="93">
        <v>31</v>
      </c>
      <c r="O22" s="93">
        <v>31</v>
      </c>
      <c r="P22" s="93">
        <v>33</v>
      </c>
      <c r="Q22" s="93">
        <v>34</v>
      </c>
      <c r="R22" s="93">
        <v>34</v>
      </c>
      <c r="S22" s="93">
        <v>30</v>
      </c>
      <c r="T22" s="93">
        <v>33</v>
      </c>
      <c r="U22" s="93">
        <v>34</v>
      </c>
      <c r="V22" s="93">
        <v>34</v>
      </c>
      <c r="W22" s="93">
        <v>34</v>
      </c>
      <c r="X22" s="93">
        <v>35</v>
      </c>
      <c r="Y22" s="93">
        <v>35</v>
      </c>
      <c r="Z22" s="93">
        <v>35</v>
      </c>
      <c r="AA22" s="93">
        <v>37</v>
      </c>
      <c r="AB22" s="93">
        <v>38</v>
      </c>
      <c r="AC22" s="93">
        <v>43</v>
      </c>
      <c r="AD22" s="93">
        <v>44</v>
      </c>
      <c r="AE22" s="93">
        <v>42</v>
      </c>
      <c r="AF22" s="93">
        <v>36</v>
      </c>
      <c r="AG22" s="93">
        <v>20</v>
      </c>
      <c r="AH22" s="93">
        <v>0</v>
      </c>
    </row>
    <row r="23" spans="2:46" ht="12.75">
      <c r="B23" s="93">
        <v>4.2</v>
      </c>
      <c r="C23" s="94">
        <v>195</v>
      </c>
      <c r="D23" s="93">
        <v>0</v>
      </c>
      <c r="F23" s="93">
        <v>14</v>
      </c>
      <c r="H23" s="93">
        <v>25</v>
      </c>
      <c r="J23" s="93">
        <v>38</v>
      </c>
      <c r="L23" s="93">
        <v>41</v>
      </c>
      <c r="N23" s="93">
        <v>39</v>
      </c>
      <c r="P23" s="93">
        <v>35</v>
      </c>
      <c r="R23" s="93">
        <v>31</v>
      </c>
      <c r="T23" s="93">
        <v>26</v>
      </c>
      <c r="V23" s="93">
        <v>23</v>
      </c>
      <c r="X23" s="93">
        <v>23</v>
      </c>
      <c r="Z23" s="93">
        <v>23</v>
      </c>
      <c r="AB23" s="93">
        <v>20</v>
      </c>
      <c r="AD23" s="93">
        <v>22</v>
      </c>
      <c r="AF23" s="93">
        <v>24</v>
      </c>
      <c r="AH23" s="93">
        <v>23</v>
      </c>
      <c r="AJ23" s="93">
        <v>20</v>
      </c>
      <c r="AL23" s="93">
        <v>19</v>
      </c>
      <c r="AN23" s="93">
        <v>13</v>
      </c>
      <c r="AP23" s="93">
        <v>10</v>
      </c>
      <c r="AR23" s="93">
        <v>8</v>
      </c>
      <c r="AT23" s="93">
        <v>0</v>
      </c>
    </row>
    <row r="24" spans="2:42" ht="12.75">
      <c r="B24" s="93">
        <v>3.8</v>
      </c>
      <c r="C24" s="94">
        <v>205</v>
      </c>
      <c r="D24" s="93">
        <v>0</v>
      </c>
      <c r="F24" s="93">
        <v>4</v>
      </c>
      <c r="H24" s="93">
        <v>9</v>
      </c>
      <c r="J24" s="93">
        <v>16</v>
      </c>
      <c r="L24" s="93">
        <v>20</v>
      </c>
      <c r="N24" s="93">
        <v>23</v>
      </c>
      <c r="P24" s="93">
        <v>25</v>
      </c>
      <c r="R24" s="93">
        <v>27</v>
      </c>
      <c r="T24" s="93">
        <v>26</v>
      </c>
      <c r="V24" s="93">
        <v>27</v>
      </c>
      <c r="X24" s="93">
        <v>28</v>
      </c>
      <c r="Z24" s="93">
        <v>36</v>
      </c>
      <c r="AB24" s="93">
        <v>41</v>
      </c>
      <c r="AD24" s="93">
        <v>37</v>
      </c>
      <c r="AF24" s="93">
        <v>35</v>
      </c>
      <c r="AH24" s="93">
        <v>36</v>
      </c>
      <c r="AJ24" s="93">
        <v>31</v>
      </c>
      <c r="AL24" s="93">
        <v>22</v>
      </c>
      <c r="AN24" s="93">
        <v>15</v>
      </c>
      <c r="AP24" s="93">
        <v>0</v>
      </c>
    </row>
    <row r="25" spans="2:29" ht="12.75">
      <c r="B25" s="93">
        <v>2.5</v>
      </c>
      <c r="C25" s="94">
        <v>240</v>
      </c>
      <c r="D25" s="93">
        <v>0</v>
      </c>
      <c r="E25" s="93">
        <v>36</v>
      </c>
      <c r="F25" s="93">
        <v>45</v>
      </c>
      <c r="G25" s="93">
        <v>53</v>
      </c>
      <c r="H25" s="93">
        <v>53</v>
      </c>
      <c r="I25" s="93">
        <v>57</v>
      </c>
      <c r="J25" s="93">
        <v>58</v>
      </c>
      <c r="K25" s="93">
        <v>60</v>
      </c>
      <c r="L25" s="93">
        <v>61</v>
      </c>
      <c r="M25" s="93">
        <v>62</v>
      </c>
      <c r="N25" s="93">
        <v>63</v>
      </c>
      <c r="O25" s="93">
        <v>63</v>
      </c>
      <c r="P25" s="93">
        <v>58</v>
      </c>
      <c r="Q25" s="93">
        <v>54</v>
      </c>
      <c r="R25" s="93">
        <v>52</v>
      </c>
      <c r="S25" s="93">
        <v>53</v>
      </c>
      <c r="T25" s="93">
        <v>51</v>
      </c>
      <c r="U25" s="93">
        <v>46</v>
      </c>
      <c r="V25" s="93">
        <v>42</v>
      </c>
      <c r="W25" s="93">
        <v>35</v>
      </c>
      <c r="X25" s="93">
        <v>34</v>
      </c>
      <c r="Y25" s="93">
        <v>20</v>
      </c>
      <c r="Z25" s="93">
        <v>21</v>
      </c>
      <c r="AA25" s="93">
        <v>17</v>
      </c>
      <c r="AB25" s="93">
        <v>10</v>
      </c>
      <c r="AC25" s="93">
        <v>0</v>
      </c>
    </row>
    <row r="26" spans="2:39" ht="12.75">
      <c r="B26" s="93">
        <v>3.5</v>
      </c>
      <c r="C26" s="94">
        <v>280</v>
      </c>
      <c r="D26" s="93">
        <v>0</v>
      </c>
      <c r="E26" s="93">
        <v>52</v>
      </c>
      <c r="G26" s="93">
        <v>62</v>
      </c>
      <c r="I26" s="93">
        <v>71</v>
      </c>
      <c r="K26" s="93">
        <v>80</v>
      </c>
      <c r="M26" s="93">
        <v>90</v>
      </c>
      <c r="O26" s="93">
        <v>99</v>
      </c>
      <c r="Q26" s="93">
        <v>106</v>
      </c>
      <c r="S26" s="93">
        <v>115</v>
      </c>
      <c r="U26" s="93">
        <v>116</v>
      </c>
      <c r="W26" s="93">
        <v>120</v>
      </c>
      <c r="Y26" s="93">
        <v>118</v>
      </c>
      <c r="AA26" s="93">
        <v>114</v>
      </c>
      <c r="AC26" s="93">
        <v>106</v>
      </c>
      <c r="AE26" s="93">
        <v>96</v>
      </c>
      <c r="AG26" s="93">
        <v>86</v>
      </c>
      <c r="AI26" s="93">
        <v>79</v>
      </c>
      <c r="AK26" s="93">
        <v>50</v>
      </c>
      <c r="AM26" s="93">
        <v>0</v>
      </c>
    </row>
    <row r="27" spans="2:37" ht="12.75">
      <c r="B27" s="93">
        <v>3.3</v>
      </c>
      <c r="C27" s="94">
        <v>325</v>
      </c>
      <c r="D27" s="93">
        <v>0</v>
      </c>
      <c r="E27" s="93">
        <v>24</v>
      </c>
      <c r="F27" s="93">
        <v>34</v>
      </c>
      <c r="G27" s="93">
        <v>39</v>
      </c>
      <c r="H27" s="93">
        <v>44</v>
      </c>
      <c r="I27" s="93">
        <v>45</v>
      </c>
      <c r="J27" s="93">
        <v>48</v>
      </c>
      <c r="K27" s="93">
        <v>48</v>
      </c>
      <c r="L27" s="93">
        <v>48</v>
      </c>
      <c r="M27" s="93">
        <v>49</v>
      </c>
      <c r="N27" s="93">
        <v>48</v>
      </c>
      <c r="O27" s="93">
        <v>48</v>
      </c>
      <c r="P27" s="93">
        <v>45</v>
      </c>
      <c r="Q27" s="93">
        <v>45</v>
      </c>
      <c r="R27" s="93">
        <v>44</v>
      </c>
      <c r="S27" s="93">
        <v>43</v>
      </c>
      <c r="T27" s="93">
        <v>42</v>
      </c>
      <c r="U27" s="93">
        <v>41</v>
      </c>
      <c r="V27" s="93">
        <v>38</v>
      </c>
      <c r="W27" s="93">
        <v>38</v>
      </c>
      <c r="X27" s="93">
        <v>37</v>
      </c>
      <c r="Y27" s="93">
        <v>32</v>
      </c>
      <c r="Z27" s="93">
        <v>31</v>
      </c>
      <c r="AA27" s="93">
        <v>31</v>
      </c>
      <c r="AB27" s="93">
        <v>28</v>
      </c>
      <c r="AC27" s="93">
        <v>24</v>
      </c>
      <c r="AD27" s="93">
        <v>28</v>
      </c>
      <c r="AE27" s="93">
        <v>26</v>
      </c>
      <c r="AF27" s="93">
        <v>23</v>
      </c>
      <c r="AG27" s="93">
        <v>21</v>
      </c>
      <c r="AH27" s="93">
        <v>19</v>
      </c>
      <c r="AI27" s="93">
        <v>19</v>
      </c>
      <c r="AJ27" s="93">
        <v>8</v>
      </c>
      <c r="AK27" s="93">
        <v>0</v>
      </c>
    </row>
    <row r="28" spans="2:37" ht="12.75">
      <c r="B28" s="93">
        <v>3.3</v>
      </c>
      <c r="C28" s="94">
        <v>360</v>
      </c>
      <c r="D28" s="93">
        <v>0</v>
      </c>
      <c r="E28" s="93">
        <v>20</v>
      </c>
      <c r="F28" s="93">
        <v>21</v>
      </c>
      <c r="G28" s="93">
        <v>31</v>
      </c>
      <c r="H28" s="93">
        <v>44</v>
      </c>
      <c r="I28" s="93">
        <v>46</v>
      </c>
      <c r="J28" s="93">
        <v>51</v>
      </c>
      <c r="K28" s="93">
        <v>58</v>
      </c>
      <c r="L28" s="93">
        <v>64</v>
      </c>
      <c r="M28" s="93">
        <v>70</v>
      </c>
      <c r="N28" s="93">
        <v>78</v>
      </c>
      <c r="O28" s="93">
        <v>83</v>
      </c>
      <c r="P28" s="93">
        <v>86</v>
      </c>
      <c r="Q28" s="93">
        <v>84</v>
      </c>
      <c r="R28" s="93">
        <v>84</v>
      </c>
      <c r="S28" s="93">
        <v>87</v>
      </c>
      <c r="T28" s="93">
        <v>88</v>
      </c>
      <c r="U28" s="93">
        <v>88</v>
      </c>
      <c r="V28" s="93">
        <v>91</v>
      </c>
      <c r="W28" s="93">
        <v>89</v>
      </c>
      <c r="X28" s="93">
        <v>87</v>
      </c>
      <c r="Y28" s="93">
        <v>83</v>
      </c>
      <c r="Z28" s="93">
        <v>79</v>
      </c>
      <c r="AA28" s="93">
        <v>74</v>
      </c>
      <c r="AB28" s="93">
        <v>74</v>
      </c>
      <c r="AC28" s="93">
        <v>72</v>
      </c>
      <c r="AD28" s="93">
        <v>69</v>
      </c>
      <c r="AE28" s="93">
        <v>63</v>
      </c>
      <c r="AF28" s="93">
        <v>55</v>
      </c>
      <c r="AG28" s="93">
        <v>47</v>
      </c>
      <c r="AH28" s="93">
        <v>35</v>
      </c>
      <c r="AI28" s="93">
        <v>27</v>
      </c>
      <c r="AJ28" s="93">
        <v>16</v>
      </c>
      <c r="AK28" s="93">
        <v>0</v>
      </c>
    </row>
    <row r="29" spans="2:52" ht="12.75">
      <c r="B29" s="93">
        <v>4.8</v>
      </c>
      <c r="C29" s="94">
        <v>400</v>
      </c>
      <c r="D29" s="93">
        <v>0</v>
      </c>
      <c r="F29" s="93">
        <v>8</v>
      </c>
      <c r="H29" s="93">
        <v>20</v>
      </c>
      <c r="J29" s="93">
        <v>32</v>
      </c>
      <c r="L29" s="93">
        <v>40</v>
      </c>
      <c r="N29" s="93">
        <v>43</v>
      </c>
      <c r="P29" s="93">
        <v>48</v>
      </c>
      <c r="R29" s="93">
        <v>55</v>
      </c>
      <c r="T29" s="93">
        <v>64</v>
      </c>
      <c r="V29" s="93">
        <v>64</v>
      </c>
      <c r="X29" s="93">
        <v>66</v>
      </c>
      <c r="Z29" s="93">
        <v>66</v>
      </c>
      <c r="AB29" s="93">
        <v>66</v>
      </c>
      <c r="AD29" s="93">
        <v>64</v>
      </c>
      <c r="AF29" s="93">
        <v>64</v>
      </c>
      <c r="AH29" s="93">
        <v>72</v>
      </c>
      <c r="AJ29" s="93">
        <v>76</v>
      </c>
      <c r="AL29" s="93">
        <v>76</v>
      </c>
      <c r="AN29" s="93">
        <v>73</v>
      </c>
      <c r="AP29" s="93">
        <v>57</v>
      </c>
      <c r="AR29" s="93">
        <v>58</v>
      </c>
      <c r="AT29" s="93">
        <v>53</v>
      </c>
      <c r="AV29" s="93">
        <v>47</v>
      </c>
      <c r="AX29" s="93">
        <v>36</v>
      </c>
      <c r="AZ29" s="93">
        <v>0</v>
      </c>
    </row>
    <row r="30" spans="2:35" ht="12.75">
      <c r="B30" s="93">
        <v>3.1</v>
      </c>
      <c r="C30" s="94">
        <v>450</v>
      </c>
      <c r="D30" s="93">
        <v>0</v>
      </c>
      <c r="E30" s="93">
        <v>4</v>
      </c>
      <c r="F30" s="93">
        <v>15</v>
      </c>
      <c r="G30" s="93">
        <v>23</v>
      </c>
      <c r="H30" s="93">
        <v>23</v>
      </c>
      <c r="I30" s="93">
        <v>30</v>
      </c>
      <c r="J30" s="93">
        <v>37</v>
      </c>
      <c r="K30" s="93">
        <v>43</v>
      </c>
      <c r="L30" s="93">
        <v>47</v>
      </c>
      <c r="M30" s="93">
        <v>48</v>
      </c>
      <c r="N30" s="93">
        <v>50</v>
      </c>
      <c r="O30" s="93">
        <v>51</v>
      </c>
      <c r="P30" s="93">
        <v>50</v>
      </c>
      <c r="Q30" s="93">
        <v>50</v>
      </c>
      <c r="R30" s="93">
        <v>51</v>
      </c>
      <c r="S30" s="93">
        <v>51</v>
      </c>
      <c r="T30" s="93">
        <v>50</v>
      </c>
      <c r="U30" s="93">
        <v>47</v>
      </c>
      <c r="V30" s="93">
        <v>44</v>
      </c>
      <c r="W30" s="93">
        <v>41</v>
      </c>
      <c r="X30" s="93">
        <v>37</v>
      </c>
      <c r="Y30" s="93">
        <v>32</v>
      </c>
      <c r="Z30" s="93">
        <v>33</v>
      </c>
      <c r="AA30" s="93">
        <v>33</v>
      </c>
      <c r="AB30" s="93">
        <v>27</v>
      </c>
      <c r="AC30" s="93">
        <v>21</v>
      </c>
      <c r="AD30" s="93">
        <v>16</v>
      </c>
      <c r="AE30" s="93">
        <v>14</v>
      </c>
      <c r="AF30" s="93">
        <v>13</v>
      </c>
      <c r="AG30" s="93">
        <v>9</v>
      </c>
      <c r="AH30" s="93">
        <v>6</v>
      </c>
      <c r="AI30" s="93">
        <v>0</v>
      </c>
    </row>
    <row r="31" spans="2:54" ht="12.75">
      <c r="B31" s="93">
        <v>5</v>
      </c>
      <c r="C31" s="94">
        <v>460</v>
      </c>
      <c r="D31" s="93">
        <v>0</v>
      </c>
      <c r="F31" s="93">
        <v>27</v>
      </c>
      <c r="H31" s="93">
        <v>30</v>
      </c>
      <c r="J31" s="93">
        <v>36</v>
      </c>
      <c r="L31" s="93">
        <v>38</v>
      </c>
      <c r="N31" s="93">
        <v>45</v>
      </c>
      <c r="P31" s="93">
        <v>47</v>
      </c>
      <c r="R31" s="93">
        <v>53</v>
      </c>
      <c r="T31" s="93">
        <v>60</v>
      </c>
      <c r="V31" s="93">
        <v>65</v>
      </c>
      <c r="X31" s="93">
        <v>69</v>
      </c>
      <c r="Z31" s="93">
        <v>79</v>
      </c>
      <c r="AB31" s="93">
        <v>86</v>
      </c>
      <c r="AD31" s="93">
        <v>94</v>
      </c>
      <c r="AF31" s="93">
        <v>102</v>
      </c>
      <c r="AH31" s="93">
        <v>105</v>
      </c>
      <c r="AJ31" s="93">
        <v>103</v>
      </c>
      <c r="AL31" s="93">
        <v>99</v>
      </c>
      <c r="AN31" s="93">
        <v>80</v>
      </c>
      <c r="AP31" s="93">
        <v>93</v>
      </c>
      <c r="AR31" s="93">
        <v>82</v>
      </c>
      <c r="AT31" s="93">
        <v>69</v>
      </c>
      <c r="AV31" s="93">
        <v>63</v>
      </c>
      <c r="AX31" s="93">
        <v>41</v>
      </c>
      <c r="AZ31" s="93">
        <v>26</v>
      </c>
      <c r="BB31" s="93">
        <v>0</v>
      </c>
    </row>
    <row r="32" spans="2:39" ht="12.75">
      <c r="B32" s="93">
        <v>3.5</v>
      </c>
      <c r="C32" s="94">
        <v>470</v>
      </c>
      <c r="D32" s="93">
        <v>0</v>
      </c>
      <c r="E32" s="93">
        <v>11</v>
      </c>
      <c r="F32" s="93">
        <v>15</v>
      </c>
      <c r="G32" s="93">
        <v>24</v>
      </c>
      <c r="H32" s="93">
        <v>27</v>
      </c>
      <c r="I32" s="93">
        <v>31</v>
      </c>
      <c r="J32" s="93">
        <v>34</v>
      </c>
      <c r="K32" s="93">
        <v>36</v>
      </c>
      <c r="L32" s="93">
        <v>38</v>
      </c>
      <c r="M32" s="93">
        <v>42</v>
      </c>
      <c r="N32" s="93">
        <v>42</v>
      </c>
      <c r="O32" s="93">
        <v>44</v>
      </c>
      <c r="P32" s="93">
        <v>43</v>
      </c>
      <c r="Q32" s="93">
        <v>44</v>
      </c>
      <c r="R32" s="93">
        <v>46</v>
      </c>
      <c r="S32" s="93">
        <v>45</v>
      </c>
      <c r="T32" s="93">
        <v>45</v>
      </c>
      <c r="U32" s="93">
        <v>46</v>
      </c>
      <c r="V32" s="93">
        <v>47</v>
      </c>
      <c r="W32" s="93">
        <v>48</v>
      </c>
      <c r="X32" s="93">
        <v>49</v>
      </c>
      <c r="Y32" s="93">
        <v>50</v>
      </c>
      <c r="Z32" s="93">
        <v>50</v>
      </c>
      <c r="AA32" s="93">
        <v>49</v>
      </c>
      <c r="AB32" s="93">
        <v>50</v>
      </c>
      <c r="AC32" s="93">
        <v>50</v>
      </c>
      <c r="AD32" s="93">
        <v>50</v>
      </c>
      <c r="AE32" s="93">
        <v>50</v>
      </c>
      <c r="AF32" s="93">
        <v>48</v>
      </c>
      <c r="AG32" s="93">
        <v>47</v>
      </c>
      <c r="AH32" s="93">
        <v>46</v>
      </c>
      <c r="AI32" s="93">
        <v>42</v>
      </c>
      <c r="AJ32" s="93">
        <v>39</v>
      </c>
      <c r="AK32" s="93">
        <v>30</v>
      </c>
      <c r="AL32" s="93">
        <v>15</v>
      </c>
      <c r="AM32" s="93">
        <v>0</v>
      </c>
    </row>
    <row r="33" spans="2:56" ht="12.75">
      <c r="B33" s="93">
        <v>5.1</v>
      </c>
      <c r="C33" s="94">
        <v>500</v>
      </c>
      <c r="D33" s="93">
        <v>0</v>
      </c>
      <c r="F33" s="93">
        <v>7</v>
      </c>
      <c r="H33" s="93">
        <v>10</v>
      </c>
      <c r="J33" s="93">
        <v>12</v>
      </c>
      <c r="L33" s="93">
        <v>16</v>
      </c>
      <c r="N33" s="93">
        <v>19</v>
      </c>
      <c r="P33" s="93">
        <v>23</v>
      </c>
      <c r="R33" s="93">
        <v>25</v>
      </c>
      <c r="T33" s="93">
        <v>28</v>
      </c>
      <c r="V33" s="93">
        <v>29</v>
      </c>
      <c r="X33" s="93">
        <v>30</v>
      </c>
      <c r="Z33" s="93">
        <v>31</v>
      </c>
      <c r="AB33" s="93">
        <v>31</v>
      </c>
      <c r="AD33" s="93">
        <v>27</v>
      </c>
      <c r="AF33" s="93">
        <v>26</v>
      </c>
      <c r="AH33" s="93">
        <v>26</v>
      </c>
      <c r="AJ33" s="93">
        <v>24</v>
      </c>
      <c r="AL33" s="93">
        <v>23</v>
      </c>
      <c r="AN33" s="93">
        <v>20</v>
      </c>
      <c r="AP33" s="93">
        <v>18</v>
      </c>
      <c r="AR33" s="93">
        <v>18</v>
      </c>
      <c r="AT33" s="93">
        <v>18</v>
      </c>
      <c r="AV33" s="93">
        <v>15</v>
      </c>
      <c r="AX33" s="93">
        <v>15</v>
      </c>
      <c r="AZ33" s="93">
        <v>13</v>
      </c>
      <c r="BB33" s="93">
        <v>10</v>
      </c>
      <c r="BD33" s="93">
        <v>0</v>
      </c>
    </row>
    <row r="34" spans="2:40" ht="12.75">
      <c r="B34" s="93">
        <v>3.6</v>
      </c>
      <c r="C34" s="94">
        <v>540</v>
      </c>
      <c r="D34" s="93">
        <v>0</v>
      </c>
      <c r="E34" s="93">
        <v>12</v>
      </c>
      <c r="F34" s="93">
        <v>25</v>
      </c>
      <c r="G34" s="93">
        <v>28</v>
      </c>
      <c r="H34" s="93">
        <v>38</v>
      </c>
      <c r="I34" s="93">
        <v>42</v>
      </c>
      <c r="J34" s="93">
        <v>44</v>
      </c>
      <c r="K34" s="93">
        <v>45</v>
      </c>
      <c r="L34" s="93">
        <v>46</v>
      </c>
      <c r="M34" s="93">
        <v>51</v>
      </c>
      <c r="N34" s="93">
        <v>56</v>
      </c>
      <c r="O34" s="93">
        <v>56</v>
      </c>
      <c r="P34" s="93">
        <v>55</v>
      </c>
      <c r="Q34" s="93">
        <v>47</v>
      </c>
      <c r="R34" s="93">
        <v>58</v>
      </c>
      <c r="S34" s="93">
        <v>60</v>
      </c>
      <c r="T34" s="93">
        <v>62</v>
      </c>
      <c r="U34" s="93">
        <v>64</v>
      </c>
      <c r="V34" s="93">
        <v>63</v>
      </c>
      <c r="W34" s="93">
        <v>63</v>
      </c>
      <c r="X34" s="93">
        <v>67</v>
      </c>
      <c r="Y34" s="93">
        <v>66</v>
      </c>
      <c r="Z34" s="93">
        <v>66</v>
      </c>
      <c r="AA34" s="93">
        <v>65</v>
      </c>
      <c r="AB34" s="93">
        <v>64</v>
      </c>
      <c r="AC34" s="93">
        <v>63</v>
      </c>
      <c r="AD34" s="93">
        <v>62</v>
      </c>
      <c r="AE34" s="93">
        <v>58</v>
      </c>
      <c r="AF34" s="93">
        <v>60</v>
      </c>
      <c r="AG34" s="93">
        <v>59</v>
      </c>
      <c r="AH34" s="93">
        <v>58</v>
      </c>
      <c r="AI34" s="93">
        <v>34</v>
      </c>
      <c r="AJ34" s="93">
        <v>55</v>
      </c>
      <c r="AK34" s="93">
        <v>51</v>
      </c>
      <c r="AL34" s="93">
        <v>46</v>
      </c>
      <c r="AM34" s="93">
        <v>42</v>
      </c>
      <c r="AN34" s="93">
        <v>0</v>
      </c>
    </row>
    <row r="35" spans="2:36" ht="12.75">
      <c r="B35" s="93">
        <v>3.2</v>
      </c>
      <c r="C35" s="94">
        <v>580</v>
      </c>
      <c r="D35" s="93">
        <v>0</v>
      </c>
      <c r="E35" s="93">
        <v>6</v>
      </c>
      <c r="G35" s="93">
        <v>59</v>
      </c>
      <c r="I35" s="93">
        <v>76</v>
      </c>
      <c r="K35" s="93">
        <v>102</v>
      </c>
      <c r="M35" s="93">
        <v>105</v>
      </c>
      <c r="O35" s="93">
        <v>107</v>
      </c>
      <c r="Q35" s="93">
        <v>110</v>
      </c>
      <c r="S35" s="93">
        <v>104</v>
      </c>
      <c r="U35" s="93">
        <v>95</v>
      </c>
      <c r="W35" s="93">
        <v>80</v>
      </c>
      <c r="Y35" s="93">
        <v>61</v>
      </c>
      <c r="AA35" s="93">
        <v>50</v>
      </c>
      <c r="AC35" s="93">
        <v>44</v>
      </c>
      <c r="AE35" s="93">
        <v>36</v>
      </c>
      <c r="AG35" s="93">
        <v>24</v>
      </c>
      <c r="AI35" s="93">
        <v>4</v>
      </c>
      <c r="AJ35" s="93">
        <v>0</v>
      </c>
    </row>
    <row r="36" spans="2:52" ht="12.75">
      <c r="B36" s="93">
        <v>4.8</v>
      </c>
      <c r="C36" s="94">
        <v>620</v>
      </c>
      <c r="D36" s="93">
        <v>0</v>
      </c>
      <c r="F36" s="93">
        <v>4</v>
      </c>
      <c r="H36" s="93">
        <v>15</v>
      </c>
      <c r="J36" s="93">
        <v>16</v>
      </c>
      <c r="L36" s="93">
        <v>16</v>
      </c>
      <c r="N36" s="93">
        <v>23</v>
      </c>
      <c r="P36" s="93">
        <v>27</v>
      </c>
      <c r="R36" s="93">
        <v>18</v>
      </c>
      <c r="T36" s="93">
        <v>23</v>
      </c>
      <c r="V36" s="93">
        <v>30</v>
      </c>
      <c r="X36" s="93">
        <v>28</v>
      </c>
      <c r="Z36" s="93">
        <v>28</v>
      </c>
      <c r="AB36" s="93">
        <v>24</v>
      </c>
      <c r="AD36" s="93">
        <v>19</v>
      </c>
      <c r="AF36" s="93">
        <v>34</v>
      </c>
      <c r="AH36" s="93">
        <v>39</v>
      </c>
      <c r="AJ36" s="93">
        <v>43</v>
      </c>
      <c r="AL36" s="93">
        <v>40</v>
      </c>
      <c r="AN36" s="93">
        <v>38</v>
      </c>
      <c r="AP36" s="93">
        <v>41</v>
      </c>
      <c r="AR36" s="93">
        <v>45</v>
      </c>
      <c r="AT36" s="93">
        <v>45</v>
      </c>
      <c r="AV36" s="93">
        <v>48</v>
      </c>
      <c r="AX36" s="93">
        <v>38</v>
      </c>
      <c r="AZ36" s="93">
        <v>0</v>
      </c>
    </row>
    <row r="37" spans="2:41" ht="12.75">
      <c r="B37" s="93">
        <v>3.7</v>
      </c>
      <c r="C37" s="94">
        <v>660</v>
      </c>
      <c r="D37" s="93">
        <v>0</v>
      </c>
      <c r="E37" s="93">
        <v>23</v>
      </c>
      <c r="G37" s="93">
        <v>39</v>
      </c>
      <c r="I37" s="93">
        <v>45</v>
      </c>
      <c r="K37" s="93">
        <v>50</v>
      </c>
      <c r="M37" s="93">
        <v>64</v>
      </c>
      <c r="O37" s="93">
        <v>75</v>
      </c>
      <c r="Q37" s="93">
        <v>66</v>
      </c>
      <c r="S37" s="93">
        <v>90</v>
      </c>
      <c r="U37" s="93">
        <v>86</v>
      </c>
      <c r="W37" s="93">
        <v>95</v>
      </c>
      <c r="Y37" s="93">
        <v>107</v>
      </c>
      <c r="AA37" s="93">
        <v>109</v>
      </c>
      <c r="AC37" s="93">
        <v>100</v>
      </c>
      <c r="AE37" s="93">
        <v>82</v>
      </c>
      <c r="AG37" s="93">
        <v>63</v>
      </c>
      <c r="AI37" s="93">
        <v>65</v>
      </c>
      <c r="AK37" s="93">
        <v>53</v>
      </c>
      <c r="AM37" s="93">
        <v>42</v>
      </c>
      <c r="AO37" s="93">
        <v>0</v>
      </c>
    </row>
    <row r="38" spans="2:35" ht="12.75">
      <c r="B38" s="93">
        <v>3.1</v>
      </c>
      <c r="C38" s="94">
        <v>700</v>
      </c>
      <c r="D38" s="93">
        <v>0</v>
      </c>
      <c r="E38" s="93">
        <v>2</v>
      </c>
      <c r="F38" s="93">
        <v>8</v>
      </c>
      <c r="G38" s="93">
        <v>16</v>
      </c>
      <c r="H38" s="93">
        <v>23</v>
      </c>
      <c r="I38" s="93">
        <v>60</v>
      </c>
      <c r="J38" s="93">
        <v>62</v>
      </c>
      <c r="K38" s="93">
        <v>62</v>
      </c>
      <c r="L38" s="93">
        <v>63</v>
      </c>
      <c r="M38" s="93">
        <v>63</v>
      </c>
      <c r="N38" s="93">
        <v>65</v>
      </c>
      <c r="O38" s="93">
        <v>66</v>
      </c>
      <c r="P38" s="93">
        <v>66</v>
      </c>
      <c r="Q38" s="93">
        <v>68</v>
      </c>
      <c r="R38" s="93">
        <v>73</v>
      </c>
      <c r="S38" s="93">
        <v>76</v>
      </c>
      <c r="T38" s="93">
        <v>81</v>
      </c>
      <c r="U38" s="93">
        <v>87</v>
      </c>
      <c r="V38" s="93">
        <v>89</v>
      </c>
      <c r="W38" s="93">
        <v>92</v>
      </c>
      <c r="X38" s="93">
        <v>93</v>
      </c>
      <c r="Y38" s="93">
        <v>92</v>
      </c>
      <c r="Z38" s="93">
        <v>93</v>
      </c>
      <c r="AA38" s="93">
        <v>72</v>
      </c>
      <c r="AB38" s="93">
        <v>74</v>
      </c>
      <c r="AC38" s="93">
        <v>74</v>
      </c>
      <c r="AD38" s="93">
        <v>57</v>
      </c>
      <c r="AE38" s="93">
        <v>44</v>
      </c>
      <c r="AF38" s="93">
        <v>42</v>
      </c>
      <c r="AG38" s="93">
        <v>31</v>
      </c>
      <c r="AH38" s="93">
        <v>22</v>
      </c>
      <c r="AI38" s="93">
        <v>0</v>
      </c>
    </row>
    <row r="39" spans="2:53" ht="12.75">
      <c r="B39" s="93">
        <v>4.9</v>
      </c>
      <c r="C39" s="94">
        <v>750</v>
      </c>
      <c r="D39" s="93">
        <v>0</v>
      </c>
      <c r="E39" s="93">
        <v>5</v>
      </c>
      <c r="G39" s="93">
        <v>16</v>
      </c>
      <c r="I39" s="93">
        <v>23</v>
      </c>
      <c r="K39" s="93">
        <v>26</v>
      </c>
      <c r="M39" s="93">
        <v>27</v>
      </c>
      <c r="O39" s="93">
        <v>29</v>
      </c>
      <c r="Q39" s="93">
        <v>27</v>
      </c>
      <c r="S39" s="93">
        <v>27</v>
      </c>
      <c r="U39" s="93">
        <v>30</v>
      </c>
      <c r="W39" s="93">
        <v>28</v>
      </c>
      <c r="Y39" s="93">
        <v>28</v>
      </c>
      <c r="AA39" s="93">
        <v>28</v>
      </c>
      <c r="AC39" s="93">
        <v>28</v>
      </c>
      <c r="AE39" s="93">
        <v>26</v>
      </c>
      <c r="AG39" s="93">
        <v>26</v>
      </c>
      <c r="AI39" s="93">
        <v>24</v>
      </c>
      <c r="AK39" s="93">
        <v>20</v>
      </c>
      <c r="AM39" s="93">
        <v>17</v>
      </c>
      <c r="AO39" s="93">
        <v>15</v>
      </c>
      <c r="AQ39" s="93">
        <v>14</v>
      </c>
      <c r="AS39" s="93">
        <v>9</v>
      </c>
      <c r="AU39" s="93">
        <v>8</v>
      </c>
      <c r="AW39" s="93">
        <v>6</v>
      </c>
      <c r="AY39" s="93">
        <v>4</v>
      </c>
      <c r="BA39" s="93">
        <v>0</v>
      </c>
    </row>
    <row r="40" spans="2:52" ht="12.75">
      <c r="B40" s="93">
        <v>4.8</v>
      </c>
      <c r="C40" s="94">
        <v>760</v>
      </c>
      <c r="D40" s="93">
        <v>0</v>
      </c>
      <c r="F40" s="93">
        <v>25</v>
      </c>
      <c r="H40" s="93">
        <v>21</v>
      </c>
      <c r="J40" s="93">
        <v>21</v>
      </c>
      <c r="L40" s="93">
        <v>23</v>
      </c>
      <c r="N40" s="93">
        <v>24</v>
      </c>
      <c r="P40" s="93">
        <v>25</v>
      </c>
      <c r="R40" s="93">
        <v>27</v>
      </c>
      <c r="T40" s="93">
        <v>27</v>
      </c>
      <c r="V40" s="93">
        <v>27</v>
      </c>
      <c r="X40" s="93">
        <v>27</v>
      </c>
      <c r="Z40" s="93">
        <v>28</v>
      </c>
      <c r="AB40" s="93">
        <v>27</v>
      </c>
      <c r="AD40" s="93">
        <v>28</v>
      </c>
      <c r="AF40" s="93">
        <v>26</v>
      </c>
      <c r="AH40" s="93">
        <v>27</v>
      </c>
      <c r="AJ40" s="93">
        <v>28</v>
      </c>
      <c r="AL40" s="93">
        <v>27</v>
      </c>
      <c r="AN40" s="93">
        <v>27</v>
      </c>
      <c r="AP40" s="93">
        <v>27</v>
      </c>
      <c r="AR40" s="93">
        <v>27</v>
      </c>
      <c r="AT40" s="93">
        <v>24</v>
      </c>
      <c r="AV40" s="93">
        <v>15</v>
      </c>
      <c r="AX40" s="93">
        <v>7</v>
      </c>
      <c r="AZ40" s="93">
        <v>0</v>
      </c>
    </row>
    <row r="41" spans="2:52" ht="12.75">
      <c r="B41" s="93">
        <v>4.8</v>
      </c>
      <c r="C41" s="94">
        <v>770</v>
      </c>
      <c r="D41" s="93">
        <v>0</v>
      </c>
      <c r="F41" s="93">
        <v>33</v>
      </c>
      <c r="H41" s="93">
        <v>32</v>
      </c>
      <c r="J41" s="93">
        <v>28</v>
      </c>
      <c r="L41" s="93">
        <v>26</v>
      </c>
      <c r="N41" s="93">
        <v>25</v>
      </c>
      <c r="P41" s="93">
        <v>27</v>
      </c>
      <c r="R41" s="93">
        <v>27</v>
      </c>
      <c r="T41" s="93">
        <v>27</v>
      </c>
      <c r="V41" s="93">
        <v>26</v>
      </c>
      <c r="X41" s="93">
        <v>24</v>
      </c>
      <c r="Z41" s="93">
        <v>28</v>
      </c>
      <c r="AB41" s="93">
        <v>26</v>
      </c>
      <c r="AD41" s="93">
        <v>26</v>
      </c>
      <c r="AF41" s="93">
        <v>25</v>
      </c>
      <c r="AH41" s="93">
        <v>24</v>
      </c>
      <c r="AJ41" s="93">
        <v>25</v>
      </c>
      <c r="AL41" s="93">
        <v>27</v>
      </c>
      <c r="AN41" s="93">
        <v>29</v>
      </c>
      <c r="AP41" s="93">
        <v>33</v>
      </c>
      <c r="AR41" s="93">
        <v>35</v>
      </c>
      <c r="AT41" s="93">
        <v>36</v>
      </c>
      <c r="AV41" s="93">
        <v>29</v>
      </c>
      <c r="AX41" s="93">
        <v>17</v>
      </c>
      <c r="AZ41" s="93">
        <v>0</v>
      </c>
    </row>
    <row r="42" spans="1:2" ht="12.75">
      <c r="A42" s="94" t="s">
        <v>261</v>
      </c>
      <c r="B42" s="96">
        <f>AVERAGE(B5:B41)</f>
        <v>3.5756756756756753</v>
      </c>
    </row>
    <row r="43" spans="1:2" ht="12.75">
      <c r="A43" s="94" t="s">
        <v>264</v>
      </c>
      <c r="B43" s="97">
        <f>AVERAGE(B5:B24)</f>
        <v>3.2649999999999997</v>
      </c>
    </row>
    <row r="45" spans="1:2" ht="12.75">
      <c r="A45" s="94" t="s">
        <v>262</v>
      </c>
      <c r="B45" s="96">
        <f>AVERAGE(D5:BD41)</f>
        <v>33.564547206165706</v>
      </c>
    </row>
    <row r="47" spans="2:3" ht="12.75">
      <c r="B47" s="93" t="s">
        <v>275</v>
      </c>
      <c r="C47" s="94" t="s">
        <v>271</v>
      </c>
    </row>
    <row r="48" spans="1:3" ht="12.75">
      <c r="A48" s="93" t="s">
        <v>270</v>
      </c>
      <c r="B48" s="98">
        <f>AVERAGE(B10:B11)</f>
        <v>2.85</v>
      </c>
      <c r="C48" s="96">
        <f>B48*100</f>
        <v>285</v>
      </c>
    </row>
    <row r="49" spans="1:3" ht="12.75">
      <c r="A49" s="93" t="s">
        <v>265</v>
      </c>
      <c r="B49" s="98">
        <f>AVERAGE(B12:B24)</f>
        <v>3.3923076923076922</v>
      </c>
      <c r="C49" s="96">
        <f>B49*100</f>
        <v>339.2307692307692</v>
      </c>
    </row>
    <row r="50" spans="1:3" ht="12.75">
      <c r="A50" s="93" t="s">
        <v>266</v>
      </c>
      <c r="B50" s="98">
        <f>AVERAGE(B24:B29)</f>
        <v>3.5333333333333337</v>
      </c>
      <c r="C50" s="96">
        <f>B50*100</f>
        <v>353.33333333333337</v>
      </c>
    </row>
    <row r="51" spans="2:3" ht="12.75">
      <c r="B51" s="98" t="s">
        <v>271</v>
      </c>
      <c r="C51" s="96"/>
    </row>
    <row r="52" spans="1:3" ht="12.75">
      <c r="A52" s="93" t="s">
        <v>267</v>
      </c>
      <c r="B52" s="98">
        <f>AVERAGE(D10:AI11)</f>
        <v>28.45762711864407</v>
      </c>
      <c r="C52" s="96"/>
    </row>
    <row r="53" spans="1:3" ht="12.75">
      <c r="A53" s="93" t="s">
        <v>268</v>
      </c>
      <c r="B53" s="98">
        <f>AVERAGE(D12:BD23)</f>
        <v>25.247191011235955</v>
      </c>
      <c r="C53" s="96"/>
    </row>
    <row r="54" spans="1:3" ht="12.75">
      <c r="A54" s="93" t="s">
        <v>269</v>
      </c>
      <c r="B54" s="98">
        <f>AVERAGE(D24:BD29)</f>
        <v>47.79746835443038</v>
      </c>
      <c r="C54" s="96"/>
    </row>
    <row r="55" spans="2:3" ht="12.75">
      <c r="B55" s="98" t="s">
        <v>273</v>
      </c>
      <c r="C55" s="96" t="s">
        <v>274</v>
      </c>
    </row>
    <row r="56" spans="1:3" ht="12.75">
      <c r="A56" s="93" t="s">
        <v>272</v>
      </c>
      <c r="B56" s="98">
        <f>C48*B52</f>
        <v>8110.42372881356</v>
      </c>
      <c r="C56" s="96">
        <f>B56*0.0001</f>
        <v>0.811042372881356</v>
      </c>
    </row>
    <row r="57" spans="2:3" ht="12.75">
      <c r="B57" s="98">
        <f>C49*B53</f>
        <v>8564.624027657735</v>
      </c>
      <c r="C57" s="96">
        <f>B57*0.0001</f>
        <v>0.8564624027657736</v>
      </c>
    </row>
    <row r="58" spans="2:3" ht="12.75">
      <c r="B58" s="98">
        <f>C50*B54</f>
        <v>16888.438818565402</v>
      </c>
      <c r="C58" s="96">
        <f>B58*0.0001</f>
        <v>1.6888438818565403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pane ySplit="1" topLeftCell="BM2" activePane="bottomLeft" state="frozen"/>
      <selection pane="topLeft" activeCell="A1" sqref="A1"/>
      <selection pane="bottomLeft" activeCell="F31" sqref="F31"/>
    </sheetView>
  </sheetViews>
  <sheetFormatPr defaultColWidth="9.00390625" defaultRowHeight="12"/>
  <cols>
    <col min="1" max="1" width="9.00390625" style="55" customWidth="1"/>
    <col min="2" max="5" width="6.625" style="55" customWidth="1"/>
    <col min="6" max="16384" width="9.125" style="55" customWidth="1"/>
  </cols>
  <sheetData>
    <row r="1" spans="1:5" ht="12.75">
      <c r="A1" s="57" t="s">
        <v>3</v>
      </c>
      <c r="B1" s="56" t="s">
        <v>226</v>
      </c>
      <c r="C1" s="56" t="s">
        <v>227</v>
      </c>
      <c r="D1" s="56" t="s">
        <v>224</v>
      </c>
      <c r="E1" s="56" t="s">
        <v>225</v>
      </c>
    </row>
    <row r="2" spans="1:5" ht="12.75">
      <c r="A2" s="58">
        <v>-270</v>
      </c>
      <c r="B2" s="55">
        <v>15</v>
      </c>
      <c r="C2" s="55">
        <v>5</v>
      </c>
      <c r="D2" s="55">
        <v>29</v>
      </c>
      <c r="E2" s="55">
        <v>15</v>
      </c>
    </row>
    <row r="3" spans="1:5" ht="12.75">
      <c r="A3" s="58">
        <v>-265</v>
      </c>
      <c r="B3" s="55">
        <v>10</v>
      </c>
      <c r="C3" s="55">
        <v>0</v>
      </c>
      <c r="D3" s="55">
        <v>7</v>
      </c>
      <c r="E3" s="55">
        <v>10</v>
      </c>
    </row>
    <row r="4" spans="1:5" ht="12.75">
      <c r="A4" s="58">
        <v>-260</v>
      </c>
      <c r="B4" s="55">
        <v>24</v>
      </c>
      <c r="C4" s="55">
        <v>5</v>
      </c>
      <c r="D4" s="55">
        <v>16</v>
      </c>
      <c r="E4" s="55">
        <v>2</v>
      </c>
    </row>
    <row r="5" spans="1:5" ht="12.75">
      <c r="A5" s="58">
        <v>-255</v>
      </c>
      <c r="B5" s="55">
        <v>19</v>
      </c>
      <c r="C5" s="55">
        <v>0</v>
      </c>
      <c r="D5" s="55">
        <v>11</v>
      </c>
      <c r="E5" s="55">
        <v>4</v>
      </c>
    </row>
    <row r="6" spans="1:5" ht="12.75">
      <c r="A6" s="58">
        <v>-250</v>
      </c>
      <c r="B6" s="55">
        <v>21</v>
      </c>
      <c r="C6" s="55">
        <v>8</v>
      </c>
      <c r="D6" s="55">
        <v>4</v>
      </c>
      <c r="E6" s="55">
        <v>12</v>
      </c>
    </row>
    <row r="7" spans="1:12" ht="12.75">
      <c r="A7" s="58">
        <v>30</v>
      </c>
      <c r="B7" s="55">
        <v>12</v>
      </c>
      <c r="C7" s="55">
        <v>5</v>
      </c>
      <c r="D7" s="55">
        <v>0</v>
      </c>
      <c r="E7" s="55">
        <v>11</v>
      </c>
      <c r="I7" s="70"/>
      <c r="J7" s="71" t="s">
        <v>222</v>
      </c>
      <c r="K7" s="70"/>
      <c r="L7" s="70"/>
    </row>
    <row r="8" spans="1:12" ht="12.75">
      <c r="A8" s="58">
        <v>35</v>
      </c>
      <c r="B8" s="55">
        <v>21</v>
      </c>
      <c r="C8" s="55">
        <v>8</v>
      </c>
      <c r="D8" s="55">
        <v>2</v>
      </c>
      <c r="E8" s="55">
        <v>0</v>
      </c>
      <c r="H8" s="72" t="s">
        <v>3</v>
      </c>
      <c r="I8" s="56" t="s">
        <v>226</v>
      </c>
      <c r="J8" s="56" t="s">
        <v>227</v>
      </c>
      <c r="K8" s="56" t="s">
        <v>224</v>
      </c>
      <c r="L8" s="56" t="s">
        <v>225</v>
      </c>
    </row>
    <row r="9" spans="1:12" ht="12.75">
      <c r="A9" s="58">
        <v>40</v>
      </c>
      <c r="B9" s="55">
        <v>23</v>
      </c>
      <c r="C9" s="55">
        <v>3</v>
      </c>
      <c r="D9" s="55">
        <v>6</v>
      </c>
      <c r="E9" s="55">
        <v>9</v>
      </c>
      <c r="H9" s="73">
        <v>-260</v>
      </c>
      <c r="I9" s="74">
        <f>+SUM(B2:B6)/SUM(B2:E6)*100</f>
        <v>41.013824884792626</v>
      </c>
      <c r="J9" s="74">
        <f>+SUM(C2:C6)/SUM(B2:E6)*100</f>
        <v>8.294930875576037</v>
      </c>
      <c r="K9" s="74">
        <f>+SUM(D2:D6)/SUM(B2:E6)*100</f>
        <v>30.87557603686636</v>
      </c>
      <c r="L9" s="74">
        <f>+SUM(E2:E6)/SUM(B2:E6)*100</f>
        <v>19.81566820276498</v>
      </c>
    </row>
    <row r="10" spans="1:12" ht="12.75">
      <c r="A10" s="58">
        <v>45</v>
      </c>
      <c r="B10" s="55">
        <v>19</v>
      </c>
      <c r="C10" s="55">
        <v>1</v>
      </c>
      <c r="D10" s="55">
        <v>13</v>
      </c>
      <c r="E10" s="55">
        <v>13</v>
      </c>
      <c r="H10" s="73">
        <v>40</v>
      </c>
      <c r="I10" s="74">
        <f>+SUM(B7:B11)/SUM(B7:E11)*100</f>
        <v>44.505494505494504</v>
      </c>
      <c r="J10" s="74">
        <f>+SUM(C7:C11)/SUM(B7:E11)*100</f>
        <v>9.340659340659341</v>
      </c>
      <c r="K10" s="74">
        <f>+SUM(D7:D11)/SUM(B7:E11)*100</f>
        <v>20.32967032967033</v>
      </c>
      <c r="L10" s="74">
        <f>+SUM(E7:E11)/SUM(B7:E11)*100</f>
        <v>25.82417582417583</v>
      </c>
    </row>
    <row r="11" spans="1:12" ht="12.75">
      <c r="A11" s="58">
        <v>50</v>
      </c>
      <c r="B11" s="55">
        <v>6</v>
      </c>
      <c r="C11" s="55">
        <v>0</v>
      </c>
      <c r="D11" s="55">
        <v>16</v>
      </c>
      <c r="E11" s="55">
        <v>14</v>
      </c>
      <c r="H11" s="73">
        <v>60</v>
      </c>
      <c r="I11" s="74">
        <f>+SUM(B11:B15)/SUM(B11:E15)*100</f>
        <v>23.474178403755868</v>
      </c>
      <c r="J11" s="74">
        <f>+SUM(C11:C15)/SUM(B11:E15)*100</f>
        <v>4.225352112676056</v>
      </c>
      <c r="K11" s="74">
        <f>+SUM(D11:D15)/SUM(B11:E15)*100</f>
        <v>29.107981220657276</v>
      </c>
      <c r="L11" s="74">
        <f>+SUM(E11:E15)/SUM(B11:E15)*100</f>
        <v>43.1924882629108</v>
      </c>
    </row>
    <row r="12" spans="1:12" ht="12.75">
      <c r="A12" s="58">
        <v>55</v>
      </c>
      <c r="B12" s="55">
        <v>3</v>
      </c>
      <c r="C12" s="55">
        <v>2</v>
      </c>
      <c r="D12" s="55">
        <v>29</v>
      </c>
      <c r="E12" s="55">
        <v>15</v>
      </c>
      <c r="H12" s="73">
        <v>100</v>
      </c>
      <c r="I12" s="74">
        <f>+SUM(B16:B20)/SUM(B16:E20)*100</f>
        <v>42.142857142857146</v>
      </c>
      <c r="J12" s="74">
        <f>+SUM(C16:C20)/SUM(B16:E20)*100</f>
        <v>1.4285714285714286</v>
      </c>
      <c r="K12" s="74">
        <f>+SUM(D16:D20)/SUM(B16:E20)*100</f>
        <v>29.28571428571429</v>
      </c>
      <c r="L12" s="74">
        <f>+SUM(E16:E20)/SUM(B16:E20)*100</f>
        <v>27.142857142857142</v>
      </c>
    </row>
    <row r="13" spans="1:12" ht="12.75">
      <c r="A13" s="58">
        <v>60</v>
      </c>
      <c r="B13" s="55">
        <v>4</v>
      </c>
      <c r="C13" s="55">
        <v>1</v>
      </c>
      <c r="D13" s="55">
        <v>9</v>
      </c>
      <c r="E13" s="55">
        <v>40</v>
      </c>
      <c r="H13" s="73">
        <v>140</v>
      </c>
      <c r="I13" s="74">
        <f>+SUM(B22:B26)/SUM(B22:E26)*100</f>
        <v>37.22222222222222</v>
      </c>
      <c r="J13" s="74">
        <f>+SUM(C22:C26)/SUM(B22:E26)*100</f>
        <v>3.888888888888889</v>
      </c>
      <c r="K13" s="74">
        <f>+SUM(D22:D26)/SUM(B22:E26)*100</f>
        <v>32.77777777777778</v>
      </c>
      <c r="L13" s="74">
        <f>+SUM(E22:E26)/SUM(B22:E26)*100</f>
        <v>26.111111111111114</v>
      </c>
    </row>
    <row r="14" spans="1:12" ht="12.75">
      <c r="A14" s="58">
        <v>65</v>
      </c>
      <c r="B14" s="55">
        <v>21</v>
      </c>
      <c r="C14" s="55">
        <v>4</v>
      </c>
      <c r="D14" s="55">
        <v>0</v>
      </c>
      <c r="E14" s="55">
        <v>16</v>
      </c>
      <c r="H14" s="73">
        <v>200</v>
      </c>
      <c r="I14" s="74">
        <f>+SUM(B28:B32)/SUM(B28:E32)*100</f>
        <v>50</v>
      </c>
      <c r="J14" s="74">
        <f>+SUM(C28:C32)/SUM(B28:E32)*100</f>
        <v>4.166666666666666</v>
      </c>
      <c r="K14" s="74">
        <f>+SUM(D28:D32)/SUM(B28:E32)*100</f>
        <v>11.11111111111111</v>
      </c>
      <c r="L14" s="74">
        <f>+SUM(E28:E32)/SUM(B28:E32)*100</f>
        <v>34.72222222222222</v>
      </c>
    </row>
    <row r="15" spans="1:12" ht="12.75">
      <c r="A15" s="58">
        <v>70</v>
      </c>
      <c r="B15" s="55">
        <v>16</v>
      </c>
      <c r="C15" s="55">
        <v>2</v>
      </c>
      <c r="D15" s="55">
        <v>8</v>
      </c>
      <c r="E15" s="55">
        <v>7</v>
      </c>
      <c r="H15" s="73">
        <v>320</v>
      </c>
      <c r="I15" s="74"/>
      <c r="J15" s="74"/>
      <c r="K15" s="74"/>
      <c r="L15" s="74"/>
    </row>
    <row r="16" spans="1:12" ht="12.75">
      <c r="A16" s="58">
        <v>90</v>
      </c>
      <c r="B16" s="55">
        <v>6</v>
      </c>
      <c r="C16" s="55">
        <v>0</v>
      </c>
      <c r="D16" s="55">
        <v>22</v>
      </c>
      <c r="E16" s="55">
        <v>16</v>
      </c>
      <c r="H16" s="73">
        <v>560</v>
      </c>
      <c r="I16" s="74">
        <f>+SUM(B43:B47)/SUM(B43:E47)*100</f>
        <v>62.0253164556962</v>
      </c>
      <c r="J16" s="74">
        <f>+SUM(C43:C47)/SUM(B43:E47)*100</f>
        <v>6.329113924050633</v>
      </c>
      <c r="K16" s="74">
        <f>+SUM(D43:D47)/SUM(B43:E47)*100</f>
        <v>13.924050632911392</v>
      </c>
      <c r="L16" s="74">
        <f>+SUM(E43:E47)/SUM(B43:E47)*100</f>
        <v>17.72151898734177</v>
      </c>
    </row>
    <row r="17" spans="1:12" ht="12.75">
      <c r="A17" s="58">
        <v>95</v>
      </c>
      <c r="B17" s="55">
        <v>16</v>
      </c>
      <c r="C17" s="55">
        <v>0</v>
      </c>
      <c r="D17" s="55">
        <v>3</v>
      </c>
      <c r="E17" s="55">
        <v>8</v>
      </c>
      <c r="H17" s="73">
        <v>800</v>
      </c>
      <c r="I17" s="74">
        <f>+SUM(B50:B54)/SUM(B50:E54)*100</f>
        <v>35.91549295774648</v>
      </c>
      <c r="J17" s="74">
        <f>+SUM(C50:C54)/SUM(B50:E54)*100</f>
        <v>4.225352112676056</v>
      </c>
      <c r="K17" s="74">
        <f>+SUM(D50:D54)/SUM(B50:E54)*100</f>
        <v>10.56338028169014</v>
      </c>
      <c r="L17" s="74">
        <f>+SUM(E50:E54)/SUM(B50:E54)*100</f>
        <v>49.29577464788733</v>
      </c>
    </row>
    <row r="18" spans="1:12" ht="12.75">
      <c r="A18" s="58">
        <v>100</v>
      </c>
      <c r="B18" s="55">
        <v>13</v>
      </c>
      <c r="C18" s="55">
        <v>1</v>
      </c>
      <c r="D18" s="55">
        <v>12</v>
      </c>
      <c r="E18" s="55">
        <v>2</v>
      </c>
      <c r="H18" s="75" t="s">
        <v>231</v>
      </c>
      <c r="I18" s="76">
        <f>AVERAGE(I9:I17)</f>
        <v>42.037423321570635</v>
      </c>
      <c r="J18" s="76">
        <f>AVERAGE(J9:J17)</f>
        <v>5.237441918720638</v>
      </c>
      <c r="K18" s="76">
        <f>AVERAGE(K9:K17)</f>
        <v>22.246907709549834</v>
      </c>
      <c r="L18" s="76">
        <f>AVERAGE(L9:L17)</f>
        <v>30.478227050158896</v>
      </c>
    </row>
    <row r="19" spans="1:5" ht="12.75">
      <c r="A19" s="58">
        <v>105</v>
      </c>
      <c r="B19" s="55">
        <v>9</v>
      </c>
      <c r="C19" s="55">
        <v>0</v>
      </c>
      <c r="D19" s="55">
        <v>4</v>
      </c>
      <c r="E19" s="55">
        <v>10</v>
      </c>
    </row>
    <row r="20" spans="1:8" ht="13.5" customHeight="1">
      <c r="A20" s="58">
        <v>110</v>
      </c>
      <c r="B20" s="55">
        <v>15</v>
      </c>
      <c r="C20" s="55">
        <v>1</v>
      </c>
      <c r="D20" s="55">
        <v>0</v>
      </c>
      <c r="E20" s="55">
        <v>2</v>
      </c>
      <c r="H20" s="55" t="s">
        <v>290</v>
      </c>
    </row>
    <row r="21" spans="1:8" ht="12.75">
      <c r="A21" s="58">
        <v>120</v>
      </c>
      <c r="B21" s="55">
        <v>28</v>
      </c>
      <c r="C21" s="55">
        <v>4</v>
      </c>
      <c r="D21" s="55">
        <v>12</v>
      </c>
      <c r="E21" s="55">
        <v>6</v>
      </c>
      <c r="H21" s="55" t="s">
        <v>291</v>
      </c>
    </row>
    <row r="22" spans="1:5" ht="12.75">
      <c r="A22" s="58">
        <v>130</v>
      </c>
      <c r="B22" s="55">
        <v>13</v>
      </c>
      <c r="C22" s="55">
        <v>1</v>
      </c>
      <c r="D22" s="55">
        <v>20</v>
      </c>
      <c r="E22" s="55">
        <v>2</v>
      </c>
    </row>
    <row r="23" spans="1:5" ht="12.75">
      <c r="A23" s="58">
        <v>135</v>
      </c>
      <c r="B23" s="55">
        <v>17</v>
      </c>
      <c r="C23" s="55">
        <v>6</v>
      </c>
      <c r="D23" s="55">
        <v>2</v>
      </c>
      <c r="E23" s="55">
        <v>9</v>
      </c>
    </row>
    <row r="24" spans="1:5" ht="12.75">
      <c r="A24" s="58">
        <v>140</v>
      </c>
      <c r="B24" s="55">
        <v>4</v>
      </c>
      <c r="C24" s="55">
        <v>0</v>
      </c>
      <c r="D24" s="55">
        <v>9</v>
      </c>
      <c r="E24" s="55">
        <v>16</v>
      </c>
    </row>
    <row r="25" spans="1:5" ht="12.75">
      <c r="A25" s="58">
        <v>145</v>
      </c>
      <c r="B25" s="55">
        <v>10</v>
      </c>
      <c r="C25" s="55">
        <v>0</v>
      </c>
      <c r="D25" s="55">
        <v>5</v>
      </c>
      <c r="E25" s="55">
        <v>13</v>
      </c>
    </row>
    <row r="26" spans="1:5" ht="12.75">
      <c r="A26" s="58">
        <v>150</v>
      </c>
      <c r="B26" s="55">
        <v>23</v>
      </c>
      <c r="C26" s="55">
        <v>0</v>
      </c>
      <c r="D26" s="55">
        <v>23</v>
      </c>
      <c r="E26" s="55">
        <v>7</v>
      </c>
    </row>
    <row r="27" spans="1:5" ht="12.75">
      <c r="A27" s="58">
        <v>160</v>
      </c>
      <c r="B27" s="55">
        <v>0</v>
      </c>
      <c r="C27" s="55">
        <v>0</v>
      </c>
      <c r="D27" s="55">
        <v>65</v>
      </c>
      <c r="E27" s="55">
        <v>0</v>
      </c>
    </row>
    <row r="28" spans="1:5" ht="12.75">
      <c r="A28" s="58">
        <v>190</v>
      </c>
      <c r="B28" s="55">
        <v>20</v>
      </c>
      <c r="C28" s="55">
        <v>2</v>
      </c>
      <c r="D28" s="55">
        <v>4</v>
      </c>
      <c r="E28" s="55">
        <v>16</v>
      </c>
    </row>
    <row r="29" spans="1:5" ht="12.75">
      <c r="A29" s="58">
        <v>195</v>
      </c>
      <c r="B29" s="55">
        <v>27</v>
      </c>
      <c r="C29" s="55">
        <v>1</v>
      </c>
      <c r="D29" s="55">
        <v>8</v>
      </c>
      <c r="E29" s="55">
        <v>14</v>
      </c>
    </row>
    <row r="30" spans="1:5" ht="12.75">
      <c r="A30" s="58">
        <v>200</v>
      </c>
      <c r="B30" s="55">
        <v>21</v>
      </c>
      <c r="C30" s="55">
        <v>1</v>
      </c>
      <c r="D30" s="55">
        <v>8</v>
      </c>
      <c r="E30" s="55">
        <v>13</v>
      </c>
    </row>
    <row r="31" spans="1:5" ht="12.75">
      <c r="A31" s="58">
        <v>205</v>
      </c>
      <c r="B31" s="55">
        <v>22</v>
      </c>
      <c r="C31" s="55">
        <v>4</v>
      </c>
      <c r="D31" s="55">
        <v>2</v>
      </c>
      <c r="E31" s="55">
        <v>9</v>
      </c>
    </row>
    <row r="32" spans="1:5" ht="12.75">
      <c r="A32" s="58">
        <v>210</v>
      </c>
      <c r="B32" s="55">
        <v>18</v>
      </c>
      <c r="C32" s="55">
        <v>1</v>
      </c>
      <c r="D32" s="55">
        <v>2</v>
      </c>
      <c r="E32" s="55">
        <v>23</v>
      </c>
    </row>
    <row r="33" ht="12.75">
      <c r="A33" s="58">
        <v>230</v>
      </c>
    </row>
    <row r="34" ht="12.75">
      <c r="A34" s="58">
        <v>320</v>
      </c>
    </row>
    <row r="35" spans="1:5" ht="12.75">
      <c r="A35" s="58">
        <v>325</v>
      </c>
      <c r="B35" s="55">
        <v>27</v>
      </c>
      <c r="C35" s="55">
        <v>11</v>
      </c>
      <c r="D35" s="55">
        <v>0</v>
      </c>
      <c r="E35" s="55">
        <v>0</v>
      </c>
    </row>
    <row r="36" spans="1:5" ht="12.75">
      <c r="A36" s="58">
        <v>330</v>
      </c>
      <c r="B36" s="55">
        <v>11</v>
      </c>
      <c r="C36" s="55">
        <v>3</v>
      </c>
      <c r="D36" s="55">
        <v>6</v>
      </c>
      <c r="E36" s="55">
        <v>17</v>
      </c>
    </row>
    <row r="37" spans="1:5" ht="12.75">
      <c r="A37" s="58">
        <v>335</v>
      </c>
      <c r="B37" s="55">
        <v>14</v>
      </c>
      <c r="C37" s="55">
        <v>10</v>
      </c>
      <c r="D37" s="55">
        <v>2</v>
      </c>
      <c r="E37" s="55">
        <v>12</v>
      </c>
    </row>
    <row r="38" spans="1:5" ht="12.75">
      <c r="A38" s="58">
        <v>340</v>
      </c>
      <c r="B38" s="55">
        <v>40</v>
      </c>
      <c r="C38" s="55">
        <v>4</v>
      </c>
      <c r="D38" s="55">
        <v>10</v>
      </c>
      <c r="E38" s="55">
        <v>27</v>
      </c>
    </row>
    <row r="39" spans="1:5" ht="12.75">
      <c r="A39" s="58">
        <v>345</v>
      </c>
      <c r="B39" s="55">
        <v>6</v>
      </c>
      <c r="C39" s="55">
        <v>0</v>
      </c>
      <c r="D39" s="55">
        <v>8</v>
      </c>
      <c r="E39" s="55">
        <v>19</v>
      </c>
    </row>
    <row r="40" spans="1:5" ht="12.75">
      <c r="A40" s="58">
        <v>400</v>
      </c>
      <c r="B40" s="55">
        <v>16</v>
      </c>
      <c r="C40" s="55">
        <v>0</v>
      </c>
      <c r="D40" s="55">
        <v>0</v>
      </c>
      <c r="E40" s="55">
        <v>14</v>
      </c>
    </row>
    <row r="41" spans="1:5" ht="12.75">
      <c r="A41" s="58">
        <v>480</v>
      </c>
      <c r="B41" s="55">
        <v>0</v>
      </c>
      <c r="C41" s="55">
        <v>0</v>
      </c>
      <c r="D41" s="55">
        <v>32</v>
      </c>
      <c r="E41" s="55">
        <v>0</v>
      </c>
    </row>
    <row r="42" spans="1:5" ht="12.75">
      <c r="A42" s="58">
        <v>495</v>
      </c>
      <c r="B42" s="55">
        <v>13</v>
      </c>
      <c r="C42" s="55">
        <v>3</v>
      </c>
      <c r="D42" s="55">
        <v>0</v>
      </c>
      <c r="E42" s="55">
        <v>21</v>
      </c>
    </row>
    <row r="43" spans="1:5" ht="12.75">
      <c r="A43" s="58">
        <v>550</v>
      </c>
      <c r="B43" s="55">
        <v>41</v>
      </c>
      <c r="C43" s="55">
        <v>8</v>
      </c>
      <c r="D43" s="55">
        <v>0</v>
      </c>
      <c r="E43" s="55">
        <v>0</v>
      </c>
    </row>
    <row r="44" spans="1:5" ht="12.75">
      <c r="A44" s="58">
        <v>555</v>
      </c>
      <c r="B44" s="55">
        <v>28</v>
      </c>
      <c r="C44" s="55">
        <v>0</v>
      </c>
      <c r="D44" s="55">
        <v>13</v>
      </c>
      <c r="E44" s="55">
        <v>7</v>
      </c>
    </row>
    <row r="45" spans="1:5" ht="12.75">
      <c r="A45" s="58">
        <v>560</v>
      </c>
      <c r="B45" s="55">
        <v>30</v>
      </c>
      <c r="C45" s="55">
        <v>2</v>
      </c>
      <c r="D45" s="55">
        <v>4</v>
      </c>
      <c r="E45" s="55">
        <v>13</v>
      </c>
    </row>
    <row r="46" spans="1:5" ht="12.75">
      <c r="A46" s="58">
        <v>565</v>
      </c>
      <c r="B46" s="55">
        <v>22</v>
      </c>
      <c r="C46" s="55">
        <v>1</v>
      </c>
      <c r="D46" s="55">
        <v>16</v>
      </c>
      <c r="E46" s="55">
        <v>7</v>
      </c>
    </row>
    <row r="47" spans="1:5" ht="12.75">
      <c r="A47" s="58">
        <v>570</v>
      </c>
      <c r="B47" s="55">
        <v>26</v>
      </c>
      <c r="C47" s="55">
        <v>4</v>
      </c>
      <c r="D47" s="55">
        <v>0</v>
      </c>
      <c r="E47" s="55">
        <v>15</v>
      </c>
    </row>
    <row r="48" spans="1:5" ht="12.75">
      <c r="A48" s="58">
        <v>600</v>
      </c>
      <c r="B48" s="55">
        <v>11</v>
      </c>
      <c r="C48" s="55">
        <v>9</v>
      </c>
      <c r="D48" s="55">
        <v>20</v>
      </c>
      <c r="E48" s="55">
        <v>15</v>
      </c>
    </row>
    <row r="49" spans="1:5" ht="12.75">
      <c r="A49" s="55">
        <v>700</v>
      </c>
      <c r="B49" s="55">
        <v>8</v>
      </c>
      <c r="C49" s="55">
        <v>3</v>
      </c>
      <c r="D49" s="55">
        <v>8</v>
      </c>
      <c r="E49" s="55">
        <v>13</v>
      </c>
    </row>
    <row r="50" spans="1:5" ht="12.75">
      <c r="A50" s="55">
        <v>790</v>
      </c>
      <c r="B50" s="55">
        <v>4</v>
      </c>
      <c r="C50" s="55">
        <v>0</v>
      </c>
      <c r="D50" s="55">
        <v>6</v>
      </c>
      <c r="E50" s="55">
        <v>18</v>
      </c>
    </row>
    <row r="51" spans="1:5" ht="12.75">
      <c r="A51" s="55">
        <v>795</v>
      </c>
      <c r="B51" s="55">
        <v>13</v>
      </c>
      <c r="C51" s="55">
        <v>1</v>
      </c>
      <c r="D51" s="55">
        <v>6</v>
      </c>
      <c r="E51" s="55">
        <v>13</v>
      </c>
    </row>
    <row r="52" spans="1:5" ht="12.75">
      <c r="A52" s="55">
        <v>800</v>
      </c>
      <c r="B52" s="55">
        <v>2</v>
      </c>
      <c r="C52" s="55">
        <v>1</v>
      </c>
      <c r="D52" s="55">
        <v>3</v>
      </c>
      <c r="E52" s="55">
        <v>16</v>
      </c>
    </row>
    <row r="53" spans="1:5" ht="12.75">
      <c r="A53" s="55">
        <v>805</v>
      </c>
      <c r="B53" s="55">
        <v>17</v>
      </c>
      <c r="C53" s="55">
        <v>2</v>
      </c>
      <c r="D53" s="55">
        <v>0</v>
      </c>
      <c r="E53" s="55">
        <v>7</v>
      </c>
    </row>
    <row r="54" spans="1:5" ht="12.75">
      <c r="A54" s="55">
        <v>810</v>
      </c>
      <c r="B54" s="55">
        <v>15</v>
      </c>
      <c r="C54" s="55">
        <v>2</v>
      </c>
      <c r="D54" s="55">
        <v>0</v>
      </c>
      <c r="E54" s="55">
        <v>16</v>
      </c>
    </row>
    <row r="56" ht="12.75">
      <c r="A56" s="77"/>
    </row>
    <row r="57" ht="12.75">
      <c r="B57" s="78"/>
    </row>
    <row r="58" ht="12.75">
      <c r="B58" s="78"/>
    </row>
    <row r="59" ht="12.75">
      <c r="B59" s="78"/>
    </row>
    <row r="60" ht="12.75">
      <c r="B60" s="78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workbookViewId="0" topLeftCell="A1">
      <selection activeCell="E34" sqref="E34"/>
    </sheetView>
  </sheetViews>
  <sheetFormatPr defaultColWidth="9.00390625" defaultRowHeight="12"/>
  <cols>
    <col min="1" max="1" width="11.75390625" style="9" bestFit="1" customWidth="1"/>
    <col min="2" max="2" width="8.00390625" style="9" bestFit="1" customWidth="1"/>
    <col min="3" max="4" width="5.75390625" style="9" bestFit="1" customWidth="1"/>
    <col min="5" max="5" width="5.375" style="9" bestFit="1" customWidth="1"/>
    <col min="6" max="6" width="11.625" style="9" bestFit="1" customWidth="1"/>
    <col min="7" max="7" width="11.625" style="9" customWidth="1"/>
    <col min="8" max="8" width="1.625" style="10" bestFit="1" customWidth="1"/>
    <col min="9" max="9" width="7.75390625" style="9" bestFit="1" customWidth="1"/>
    <col min="10" max="10" width="3.125" style="9" bestFit="1" customWidth="1"/>
    <col min="11" max="12" width="4.375" style="9" bestFit="1" customWidth="1"/>
    <col min="13" max="13" width="5.25390625" style="9" bestFit="1" customWidth="1"/>
    <col min="14" max="14" width="4.375" style="9" bestFit="1" customWidth="1"/>
    <col min="15" max="15" width="5.25390625" style="9" bestFit="1" customWidth="1"/>
    <col min="16" max="16" width="3.125" style="9" bestFit="1" customWidth="1"/>
    <col min="17" max="21" width="6.625" style="9" customWidth="1"/>
    <col min="22" max="24" width="7.125" style="9" bestFit="1" customWidth="1"/>
    <col min="25" max="25" width="3.125" style="9" customWidth="1"/>
    <col min="26" max="26" width="6.375" style="9" bestFit="1" customWidth="1"/>
    <col min="27" max="27" width="14.75390625" style="13" bestFit="1" customWidth="1"/>
    <col min="28" max="28" width="6.75390625" style="14" customWidth="1"/>
    <col min="29" max="29" width="8.00390625" style="14" bestFit="1" customWidth="1"/>
    <col min="30" max="30" width="7.00390625" style="14" bestFit="1" customWidth="1"/>
    <col min="31" max="31" width="8.625" style="14" bestFit="1" customWidth="1"/>
    <col min="32" max="32" width="6.25390625" style="14" bestFit="1" customWidth="1"/>
    <col min="33" max="33" width="6.625" style="9" bestFit="1" customWidth="1"/>
    <col min="34" max="34" width="8.00390625" style="9" bestFit="1" customWidth="1"/>
    <col min="35" max="35" width="7.00390625" style="9" bestFit="1" customWidth="1"/>
    <col min="36" max="36" width="8.625" style="9" bestFit="1" customWidth="1"/>
    <col min="37" max="37" width="6.25390625" style="9" bestFit="1" customWidth="1"/>
    <col min="38" max="38" width="11.75390625" style="15" bestFit="1" customWidth="1"/>
    <col min="39" max="39" width="12.125" style="14" customWidth="1"/>
    <col min="40" max="40" width="12.75390625" style="14" bestFit="1" customWidth="1"/>
    <col min="41" max="41" width="11.75390625" style="14" bestFit="1" customWidth="1"/>
    <col min="42" max="42" width="13.375" style="14" bestFit="1" customWidth="1"/>
    <col min="43" max="43" width="11.00390625" style="14" bestFit="1" customWidth="1"/>
    <col min="44" max="16384" width="9.125" style="9" customWidth="1"/>
  </cols>
  <sheetData>
    <row r="1" spans="1:39" ht="11.25">
      <c r="A1" s="7" t="s">
        <v>200</v>
      </c>
      <c r="B1" s="8"/>
      <c r="C1" s="8"/>
      <c r="I1" s="11" t="s">
        <v>201</v>
      </c>
      <c r="J1" s="8"/>
      <c r="K1" s="8"/>
      <c r="L1" s="8"/>
      <c r="M1" s="8"/>
      <c r="N1" s="8"/>
      <c r="O1" s="8"/>
      <c r="P1" s="8"/>
      <c r="Q1" s="8"/>
      <c r="R1" s="8"/>
      <c r="S1" s="8"/>
      <c r="T1" s="12" t="s">
        <v>202</v>
      </c>
      <c r="U1" s="8"/>
      <c r="V1" s="8"/>
      <c r="W1" s="8"/>
      <c r="X1" s="8"/>
      <c r="AB1" s="14" t="s">
        <v>203</v>
      </c>
      <c r="AG1" s="9" t="s">
        <v>204</v>
      </c>
      <c r="AM1" s="14" t="s">
        <v>205</v>
      </c>
    </row>
    <row r="2" spans="1:43" s="13" customFormat="1" ht="11.25">
      <c r="A2" s="16"/>
      <c r="B2" s="16"/>
      <c r="C2" s="16"/>
      <c r="H2" s="17"/>
      <c r="I2" s="16"/>
      <c r="J2" s="18" t="s">
        <v>19</v>
      </c>
      <c r="K2" s="19" t="s">
        <v>10</v>
      </c>
      <c r="L2" s="19" t="s">
        <v>9</v>
      </c>
      <c r="M2" s="19" t="s">
        <v>12</v>
      </c>
      <c r="N2" s="19" t="s">
        <v>11</v>
      </c>
      <c r="O2" s="19" t="s">
        <v>5</v>
      </c>
      <c r="P2" s="20" t="s">
        <v>20</v>
      </c>
      <c r="Q2" s="12"/>
      <c r="R2" s="18" t="s">
        <v>19</v>
      </c>
      <c r="S2" s="19" t="s">
        <v>10</v>
      </c>
      <c r="T2" s="19" t="s">
        <v>9</v>
      </c>
      <c r="U2" s="19" t="s">
        <v>12</v>
      </c>
      <c r="V2" s="19" t="s">
        <v>11</v>
      </c>
      <c r="W2" s="19" t="s">
        <v>5</v>
      </c>
      <c r="X2" s="20" t="s">
        <v>20</v>
      </c>
      <c r="Z2" s="21" t="s">
        <v>3</v>
      </c>
      <c r="AA2" s="21" t="s">
        <v>198</v>
      </c>
      <c r="AB2" s="22" t="s">
        <v>206</v>
      </c>
      <c r="AC2" s="22" t="s">
        <v>207</v>
      </c>
      <c r="AD2" s="22" t="s">
        <v>208</v>
      </c>
      <c r="AE2" s="22" t="s">
        <v>209</v>
      </c>
      <c r="AF2" s="23" t="s">
        <v>210</v>
      </c>
      <c r="AG2" s="13" t="s">
        <v>211</v>
      </c>
      <c r="AH2" s="13" t="s">
        <v>212</v>
      </c>
      <c r="AI2" s="13" t="s">
        <v>213</v>
      </c>
      <c r="AJ2" s="13" t="s">
        <v>214</v>
      </c>
      <c r="AK2" s="13" t="s">
        <v>215</v>
      </c>
      <c r="AL2" s="15"/>
      <c r="AM2" s="22" t="s">
        <v>216</v>
      </c>
      <c r="AN2" s="22" t="s">
        <v>217</v>
      </c>
      <c r="AO2" s="22" t="s">
        <v>218</v>
      </c>
      <c r="AP2" s="22" t="s">
        <v>219</v>
      </c>
      <c r="AQ2" s="22" t="s">
        <v>220</v>
      </c>
    </row>
    <row r="3" spans="1:32" ht="11.25">
      <c r="A3" s="24" t="s">
        <v>221</v>
      </c>
      <c r="B3" s="25" t="s">
        <v>222</v>
      </c>
      <c r="C3" s="26"/>
      <c r="D3" s="26"/>
      <c r="E3" s="27"/>
      <c r="F3" s="27"/>
      <c r="G3" s="27"/>
      <c r="I3" s="28">
        <v>505</v>
      </c>
      <c r="J3" s="8">
        <v>3</v>
      </c>
      <c r="K3" s="8">
        <v>6</v>
      </c>
      <c r="L3" s="8">
        <v>5</v>
      </c>
      <c r="M3" s="8">
        <v>10</v>
      </c>
      <c r="N3" s="8">
        <v>3</v>
      </c>
      <c r="O3" s="8">
        <v>0</v>
      </c>
      <c r="P3" s="8">
        <v>0</v>
      </c>
      <c r="Q3" s="8">
        <f aca="true" t="shared" si="0" ref="Q3:Q38">SUM(J3:P3)</f>
        <v>27</v>
      </c>
      <c r="R3" s="29">
        <f aca="true" t="shared" si="1" ref="R3:R37">J3/$Q3</f>
        <v>0.1111111111111111</v>
      </c>
      <c r="S3" s="29">
        <f aca="true" t="shared" si="2" ref="S3:S37">K3/$Q3</f>
        <v>0.2222222222222222</v>
      </c>
      <c r="T3" s="29">
        <f aca="true" t="shared" si="3" ref="T3:T37">L3/$Q3</f>
        <v>0.18518518518518517</v>
      </c>
      <c r="U3" s="29">
        <f aca="true" t="shared" si="4" ref="U3:U37">M3/$Q3</f>
        <v>0.37037037037037035</v>
      </c>
      <c r="V3" s="29">
        <f aca="true" t="shared" si="5" ref="V3:V37">N3/$Q3</f>
        <v>0.1111111111111111</v>
      </c>
      <c r="W3" s="29">
        <f aca="true" t="shared" si="6" ref="W3:W37">O3/$Q3</f>
        <v>0</v>
      </c>
      <c r="X3" s="29">
        <f aca="true" t="shared" si="7" ref="X3:X37">P3/$Q3</f>
        <v>0</v>
      </c>
      <c r="Y3" s="27"/>
      <c r="Z3" s="28">
        <v>-90</v>
      </c>
      <c r="AA3" s="30">
        <v>6</v>
      </c>
      <c r="AF3" s="31">
        <f>1*AA3</f>
        <v>6</v>
      </c>
    </row>
    <row r="4" spans="1:32" ht="11.25">
      <c r="A4" s="24"/>
      <c r="B4" s="32"/>
      <c r="C4" s="27"/>
      <c r="D4" s="27"/>
      <c r="E4" s="27"/>
      <c r="F4" s="27"/>
      <c r="G4" s="27"/>
      <c r="H4" s="10" t="s">
        <v>223</v>
      </c>
      <c r="I4" s="28">
        <v>500</v>
      </c>
      <c r="J4" s="8">
        <v>0</v>
      </c>
      <c r="K4" s="8">
        <v>8</v>
      </c>
      <c r="L4" s="8">
        <v>16</v>
      </c>
      <c r="M4" s="8">
        <v>2</v>
      </c>
      <c r="N4" s="8">
        <v>0</v>
      </c>
      <c r="O4" s="8">
        <v>0</v>
      </c>
      <c r="P4" s="8">
        <v>0</v>
      </c>
      <c r="Q4" s="8">
        <f t="shared" si="0"/>
        <v>26</v>
      </c>
      <c r="R4" s="29">
        <f t="shared" si="1"/>
        <v>0</v>
      </c>
      <c r="S4" s="29">
        <f t="shared" si="2"/>
        <v>0.3076923076923077</v>
      </c>
      <c r="T4" s="29">
        <f t="shared" si="3"/>
        <v>0.6153846153846154</v>
      </c>
      <c r="U4" s="29">
        <f t="shared" si="4"/>
        <v>0.07692307692307693</v>
      </c>
      <c r="V4" s="29">
        <f t="shared" si="5"/>
        <v>0</v>
      </c>
      <c r="W4" s="29">
        <f t="shared" si="6"/>
        <v>0</v>
      </c>
      <c r="X4" s="29">
        <f t="shared" si="7"/>
        <v>0</v>
      </c>
      <c r="Y4" s="27"/>
      <c r="Z4" s="28">
        <v>-85</v>
      </c>
      <c r="AA4" s="30">
        <v>6.6</v>
      </c>
      <c r="AB4" s="14">
        <f>S37*$AA4</f>
        <v>1.3894736842105262</v>
      </c>
      <c r="AD4" s="14">
        <f>U37*$AA4</f>
        <v>0.6947368421052631</v>
      </c>
      <c r="AF4" s="31">
        <f>W37*$AA4</f>
        <v>3.8210526315789473</v>
      </c>
    </row>
    <row r="5" spans="1:32" ht="11.25">
      <c r="A5" s="33" t="s">
        <v>3</v>
      </c>
      <c r="B5" s="34" t="s">
        <v>224</v>
      </c>
      <c r="C5" s="34" t="s">
        <v>225</v>
      </c>
      <c r="D5" s="34" t="s">
        <v>226</v>
      </c>
      <c r="E5" s="34" t="s">
        <v>227</v>
      </c>
      <c r="F5" s="34" t="s">
        <v>228</v>
      </c>
      <c r="G5" s="34"/>
      <c r="I5" s="28">
        <v>495</v>
      </c>
      <c r="J5" s="8">
        <v>1</v>
      </c>
      <c r="K5" s="8">
        <v>20</v>
      </c>
      <c r="L5" s="8">
        <v>0</v>
      </c>
      <c r="M5" s="8">
        <v>2</v>
      </c>
      <c r="N5" s="8">
        <v>3</v>
      </c>
      <c r="O5" s="8">
        <v>0</v>
      </c>
      <c r="P5" s="8">
        <v>1</v>
      </c>
      <c r="Q5" s="8">
        <f t="shared" si="0"/>
        <v>27</v>
      </c>
      <c r="R5" s="29">
        <f t="shared" si="1"/>
        <v>0.037037037037037035</v>
      </c>
      <c r="S5" s="29">
        <f t="shared" si="2"/>
        <v>0.7407407407407407</v>
      </c>
      <c r="T5" s="29">
        <f t="shared" si="3"/>
        <v>0</v>
      </c>
      <c r="U5" s="29">
        <f t="shared" si="4"/>
        <v>0.07407407407407407</v>
      </c>
      <c r="V5" s="29">
        <f t="shared" si="5"/>
        <v>0.1111111111111111</v>
      </c>
      <c r="W5" s="29">
        <f t="shared" si="6"/>
        <v>0</v>
      </c>
      <c r="X5" s="29">
        <f t="shared" si="7"/>
        <v>0.037037037037037035</v>
      </c>
      <c r="Y5" s="34"/>
      <c r="Z5" s="28">
        <v>-80</v>
      </c>
      <c r="AA5" s="30">
        <v>6.1</v>
      </c>
      <c r="AB5" s="14">
        <f>S36*$AA5</f>
        <v>1.8484848484848484</v>
      </c>
      <c r="AD5" s="14">
        <f>U36*$AA5</f>
        <v>0.7393939393939394</v>
      </c>
      <c r="AE5" s="14">
        <f>V36*$AA5</f>
        <v>0.18484848484848485</v>
      </c>
      <c r="AF5" s="31">
        <f>W36*$AA5</f>
        <v>3.3272727272727267</v>
      </c>
    </row>
    <row r="6" spans="1:32" ht="11.25">
      <c r="A6" s="35">
        <v>-90</v>
      </c>
      <c r="B6" s="36">
        <f>(B17/$G$17)*100</f>
        <v>20.394960228722514</v>
      </c>
      <c r="C6" s="36">
        <f>(C17/$G$17)*100</f>
        <v>0</v>
      </c>
      <c r="D6" s="36">
        <f>(D17/$G$17)*100</f>
        <v>9.033173203461374</v>
      </c>
      <c r="E6" s="36">
        <f>(E17/$G$17)*100</f>
        <v>7.882930396748378</v>
      </c>
      <c r="F6" s="36">
        <f>(F17/$G$17)*100</f>
        <v>62.68893617106772</v>
      </c>
      <c r="G6" s="36"/>
      <c r="I6" s="28">
        <v>490</v>
      </c>
      <c r="J6" s="8">
        <v>0</v>
      </c>
      <c r="K6" s="8">
        <v>6</v>
      </c>
      <c r="L6" s="8">
        <v>3</v>
      </c>
      <c r="M6" s="8">
        <v>5</v>
      </c>
      <c r="N6" s="8">
        <v>4</v>
      </c>
      <c r="O6" s="8">
        <v>1</v>
      </c>
      <c r="P6" s="8">
        <v>0</v>
      </c>
      <c r="Q6" s="8">
        <f t="shared" si="0"/>
        <v>19</v>
      </c>
      <c r="R6" s="29">
        <f t="shared" si="1"/>
        <v>0</v>
      </c>
      <c r="S6" s="29">
        <f t="shared" si="2"/>
        <v>0.3157894736842105</v>
      </c>
      <c r="T6" s="29">
        <f t="shared" si="3"/>
        <v>0.15789473684210525</v>
      </c>
      <c r="U6" s="29">
        <f t="shared" si="4"/>
        <v>0.2631578947368421</v>
      </c>
      <c r="V6" s="29">
        <f t="shared" si="5"/>
        <v>0.21052631578947367</v>
      </c>
      <c r="W6" s="29">
        <f t="shared" si="6"/>
        <v>0.05263157894736842</v>
      </c>
      <c r="X6" s="29">
        <f t="shared" si="7"/>
        <v>0</v>
      </c>
      <c r="Y6" s="36"/>
      <c r="Z6" s="28">
        <v>-75</v>
      </c>
      <c r="AA6" s="30">
        <v>6.4</v>
      </c>
      <c r="AF6" s="31">
        <f>W35*$AA6</f>
        <v>6.4</v>
      </c>
    </row>
    <row r="7" spans="1:32" ht="11.25">
      <c r="A7" s="35">
        <v>30</v>
      </c>
      <c r="B7" s="36">
        <f>(B18/$G$18)*100</f>
        <v>0</v>
      </c>
      <c r="C7" s="36">
        <f>(C18/$G$18)*100</f>
        <v>0</v>
      </c>
      <c r="D7" s="36">
        <f>(D18/$G$18)*100</f>
        <v>74.55902406123079</v>
      </c>
      <c r="E7" s="36">
        <f>(E18/$G$18)*100</f>
        <v>11.83071606965685</v>
      </c>
      <c r="F7" s="36">
        <f>(F18/$G$18)*100</f>
        <v>13.61025986911238</v>
      </c>
      <c r="G7" s="36"/>
      <c r="I7" s="28">
        <v>485</v>
      </c>
      <c r="J7" s="8">
        <v>0</v>
      </c>
      <c r="K7" s="8">
        <v>0</v>
      </c>
      <c r="L7" s="8">
        <v>4</v>
      </c>
      <c r="M7" s="8">
        <v>0</v>
      </c>
      <c r="N7" s="8">
        <v>0</v>
      </c>
      <c r="O7" s="8">
        <v>5</v>
      </c>
      <c r="P7" s="8">
        <v>0</v>
      </c>
      <c r="Q7" s="8">
        <f t="shared" si="0"/>
        <v>9</v>
      </c>
      <c r="R7" s="29">
        <f t="shared" si="1"/>
        <v>0</v>
      </c>
      <c r="S7" s="29">
        <f t="shared" si="2"/>
        <v>0</v>
      </c>
      <c r="T7" s="29">
        <f t="shared" si="3"/>
        <v>0.4444444444444444</v>
      </c>
      <c r="U7" s="29">
        <f t="shared" si="4"/>
        <v>0</v>
      </c>
      <c r="V7" s="29">
        <f t="shared" si="5"/>
        <v>0</v>
      </c>
      <c r="W7" s="29">
        <f t="shared" si="6"/>
        <v>0.5555555555555556</v>
      </c>
      <c r="X7" s="29">
        <f t="shared" si="7"/>
        <v>0</v>
      </c>
      <c r="Y7" s="36"/>
      <c r="Z7" s="28">
        <v>-70</v>
      </c>
      <c r="AA7" s="30">
        <v>6.4</v>
      </c>
      <c r="AE7" s="14">
        <f>$AA7*V34</f>
        <v>1.0666666666666667</v>
      </c>
      <c r="AF7" s="31">
        <f>$AA7*W34</f>
        <v>5.333333333333334</v>
      </c>
    </row>
    <row r="8" spans="1:43" ht="11.25">
      <c r="A8" s="35">
        <v>50</v>
      </c>
      <c r="B8" s="36">
        <f>(B19/$G$19)*100</f>
        <v>0</v>
      </c>
      <c r="C8" s="36">
        <f>(C19/$G$19)*100</f>
        <v>0</v>
      </c>
      <c r="D8" s="36">
        <f>(D19/$G$19)*100</f>
        <v>52.69543599859485</v>
      </c>
      <c r="E8" s="36">
        <f>(E19/$G$19)*100</f>
        <v>5.442213635258194</v>
      </c>
      <c r="F8" s="36">
        <f>(F19/$G$19)*100</f>
        <v>41.86235036614694</v>
      </c>
      <c r="G8" s="36"/>
      <c r="I8" s="28">
        <v>440</v>
      </c>
      <c r="J8" s="8">
        <v>0</v>
      </c>
      <c r="K8" s="8">
        <v>0</v>
      </c>
      <c r="L8" s="8">
        <v>4</v>
      </c>
      <c r="M8" s="8">
        <v>1</v>
      </c>
      <c r="N8" s="8">
        <v>0</v>
      </c>
      <c r="O8" s="8">
        <v>9</v>
      </c>
      <c r="P8" s="8">
        <v>0</v>
      </c>
      <c r="Q8" s="8">
        <f t="shared" si="0"/>
        <v>14</v>
      </c>
      <c r="R8" s="29">
        <f t="shared" si="1"/>
        <v>0</v>
      </c>
      <c r="S8" s="29">
        <f t="shared" si="2"/>
        <v>0</v>
      </c>
      <c r="T8" s="29">
        <f t="shared" si="3"/>
        <v>0.2857142857142857</v>
      </c>
      <c r="U8" s="29">
        <f t="shared" si="4"/>
        <v>0.07142857142857142</v>
      </c>
      <c r="V8" s="29">
        <f t="shared" si="5"/>
        <v>0</v>
      </c>
      <c r="W8" s="29">
        <f t="shared" si="6"/>
        <v>0.6428571428571429</v>
      </c>
      <c r="X8" s="29">
        <f t="shared" si="7"/>
        <v>0</v>
      </c>
      <c r="Y8" s="36"/>
      <c r="Z8" s="28"/>
      <c r="AA8" s="30"/>
      <c r="AF8" s="31"/>
      <c r="AG8" s="14">
        <f>AVERAGE(AB3:AB7)</f>
        <v>1.6189792663476874</v>
      </c>
      <c r="AH8" s="14"/>
      <c r="AI8" s="14">
        <f>AVERAGE(AD3:AD7)</f>
        <v>0.7170653907496012</v>
      </c>
      <c r="AJ8" s="14">
        <f>AVERAGE(AE3:AE7)</f>
        <v>0.6257575757575757</v>
      </c>
      <c r="AK8" s="14">
        <f>AVERAGE(AF3:AF7)</f>
        <v>4.976331738437001</v>
      </c>
      <c r="AL8" s="37" t="s">
        <v>229</v>
      </c>
      <c r="AM8" s="14">
        <f>90*AG8</f>
        <v>145.70813397129186</v>
      </c>
      <c r="AO8" s="14">
        <f>90*AI8</f>
        <v>64.5358851674641</v>
      </c>
      <c r="AP8" s="14">
        <f>90*AJ8</f>
        <v>56.31818181818181</v>
      </c>
      <c r="AQ8" s="14">
        <f>90*AK8</f>
        <v>447.86985645933015</v>
      </c>
    </row>
    <row r="9" spans="1:32" ht="11.25">
      <c r="A9" s="35">
        <v>80</v>
      </c>
      <c r="B9" s="36">
        <f>(B20/$G$20)*100</f>
        <v>0</v>
      </c>
      <c r="C9" s="36">
        <f>(C20/$G$20)*100</f>
        <v>5.651524052440194</v>
      </c>
      <c r="D9" s="36">
        <f>(D20/$G$20)*100</f>
        <v>21.267577355235467</v>
      </c>
      <c r="E9" s="36">
        <f>(E20/$G$20)*100</f>
        <v>7.310543810465731</v>
      </c>
      <c r="F9" s="36">
        <f>(F20/$G$20)*100</f>
        <v>65.7703547818586</v>
      </c>
      <c r="G9" s="36"/>
      <c r="I9" s="28">
        <v>400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27</v>
      </c>
      <c r="P9" s="8">
        <v>0</v>
      </c>
      <c r="Q9" s="8">
        <f t="shared" si="0"/>
        <v>27</v>
      </c>
      <c r="R9" s="29">
        <f t="shared" si="1"/>
        <v>0</v>
      </c>
      <c r="S9" s="29">
        <f t="shared" si="2"/>
        <v>0</v>
      </c>
      <c r="T9" s="29">
        <f t="shared" si="3"/>
        <v>0</v>
      </c>
      <c r="U9" s="29">
        <f t="shared" si="4"/>
        <v>0</v>
      </c>
      <c r="V9" s="29">
        <f t="shared" si="5"/>
        <v>0</v>
      </c>
      <c r="W9" s="29">
        <f t="shared" si="6"/>
        <v>1</v>
      </c>
      <c r="X9" s="29">
        <f t="shared" si="7"/>
        <v>0</v>
      </c>
      <c r="Y9" s="36"/>
      <c r="Z9" s="28">
        <v>20</v>
      </c>
      <c r="AA9" s="30">
        <v>2.9</v>
      </c>
      <c r="AD9" s="14">
        <f>$AA9*U33</f>
        <v>2.2785714285714285</v>
      </c>
      <c r="AF9" s="31">
        <f>$AA9*W33</f>
        <v>0.6214285714285713</v>
      </c>
    </row>
    <row r="10" spans="1:32" ht="11.25">
      <c r="A10" s="35">
        <v>126</v>
      </c>
      <c r="B10" s="36">
        <f>(B21/$G$21)*100</f>
        <v>3.586328514745806</v>
      </c>
      <c r="C10" s="36">
        <f>(C21/$G$21)*100</f>
        <v>19.9141471564146</v>
      </c>
      <c r="D10" s="36">
        <f>(D21/$G$21)*100</f>
        <v>17.13437130194677</v>
      </c>
      <c r="E10" s="36">
        <f>(E21/$G$21)*100</f>
        <v>3.9385572081583407</v>
      </c>
      <c r="F10" s="36">
        <f>(F21/$G$21)*100</f>
        <v>55.426595818734484</v>
      </c>
      <c r="G10" s="36"/>
      <c r="I10" s="28">
        <v>360</v>
      </c>
      <c r="J10" s="8">
        <v>0</v>
      </c>
      <c r="K10" s="8">
        <v>0</v>
      </c>
      <c r="L10" s="8">
        <v>0</v>
      </c>
      <c r="M10" s="8">
        <v>0</v>
      </c>
      <c r="N10" s="8">
        <v>0.5</v>
      </c>
      <c r="O10" s="8">
        <v>22.5</v>
      </c>
      <c r="P10" s="8">
        <v>0</v>
      </c>
      <c r="Q10" s="8">
        <f t="shared" si="0"/>
        <v>23</v>
      </c>
      <c r="R10" s="29">
        <f t="shared" si="1"/>
        <v>0</v>
      </c>
      <c r="S10" s="29">
        <f t="shared" si="2"/>
        <v>0</v>
      </c>
      <c r="T10" s="29">
        <f t="shared" si="3"/>
        <v>0</v>
      </c>
      <c r="U10" s="29">
        <f t="shared" si="4"/>
        <v>0</v>
      </c>
      <c r="V10" s="29">
        <f t="shared" si="5"/>
        <v>0.021739130434782608</v>
      </c>
      <c r="W10" s="29">
        <f t="shared" si="6"/>
        <v>0.9782608695652174</v>
      </c>
      <c r="X10" s="29">
        <f t="shared" si="7"/>
        <v>0</v>
      </c>
      <c r="Y10" s="36"/>
      <c r="Z10" s="28">
        <v>30</v>
      </c>
      <c r="AA10" s="30">
        <v>2.6</v>
      </c>
      <c r="AD10" s="14">
        <f>0.8*AA10</f>
        <v>2.08</v>
      </c>
      <c r="AE10" s="14">
        <f>0.133*AA10</f>
        <v>0.34580000000000005</v>
      </c>
      <c r="AF10" s="31">
        <f>0.067*AA10</f>
        <v>0.17420000000000002</v>
      </c>
    </row>
    <row r="11" spans="1:43" ht="11.25">
      <c r="A11" s="35">
        <v>232</v>
      </c>
      <c r="B11" s="36">
        <f>(B22/$G$22)*100</f>
        <v>12.69456649528954</v>
      </c>
      <c r="C11" s="36">
        <f>(C22/$G$22)*100</f>
        <v>9.034936997549979</v>
      </c>
      <c r="D11" s="36">
        <f>(D22/$G$22)*100</f>
        <v>19.69249322523689</v>
      </c>
      <c r="E11" s="36">
        <f>(E22/$G$22)*100</f>
        <v>3.9474869269502477</v>
      </c>
      <c r="F11" s="36">
        <f>(F22/$G$22)*100</f>
        <v>54.630516354973345</v>
      </c>
      <c r="G11" s="36"/>
      <c r="I11" s="28">
        <v>320</v>
      </c>
      <c r="J11" s="8">
        <v>0</v>
      </c>
      <c r="K11" s="8">
        <v>0</v>
      </c>
      <c r="L11" s="8">
        <v>0</v>
      </c>
      <c r="M11" s="8">
        <v>3</v>
      </c>
      <c r="N11" s="8">
        <v>1.5</v>
      </c>
      <c r="O11" s="8">
        <v>21.5</v>
      </c>
      <c r="P11" s="8">
        <v>0</v>
      </c>
      <c r="Q11" s="8">
        <f t="shared" si="0"/>
        <v>26</v>
      </c>
      <c r="R11" s="29">
        <f t="shared" si="1"/>
        <v>0</v>
      </c>
      <c r="S11" s="29">
        <f t="shared" si="2"/>
        <v>0</v>
      </c>
      <c r="T11" s="29">
        <f t="shared" si="3"/>
        <v>0</v>
      </c>
      <c r="U11" s="29">
        <f t="shared" si="4"/>
        <v>0.11538461538461539</v>
      </c>
      <c r="V11" s="29">
        <f t="shared" si="5"/>
        <v>0.057692307692307696</v>
      </c>
      <c r="W11" s="29">
        <f t="shared" si="6"/>
        <v>0.8269230769230769</v>
      </c>
      <c r="X11" s="29">
        <f t="shared" si="7"/>
        <v>0</v>
      </c>
      <c r="Y11" s="36"/>
      <c r="Z11" s="28"/>
      <c r="AA11" s="30"/>
      <c r="AF11" s="31"/>
      <c r="AG11" s="14"/>
      <c r="AH11" s="14"/>
      <c r="AI11" s="14">
        <f>AVERAGE(AD9:AD10)</f>
        <v>2.1792857142857143</v>
      </c>
      <c r="AJ11" s="14">
        <f>AVERAGE(AE9:AE10)</f>
        <v>0.34580000000000005</v>
      </c>
      <c r="AK11" s="14">
        <f>AVERAGE(AF9:AF10)</f>
        <v>0.3978142857142857</v>
      </c>
      <c r="AL11" s="38" t="s">
        <v>230</v>
      </c>
      <c r="AO11" s="14">
        <f>30*AI11</f>
        <v>65.37857142857143</v>
      </c>
      <c r="AP11" s="14">
        <f>30*AJ11</f>
        <v>10.374000000000002</v>
      </c>
      <c r="AQ11" s="14">
        <f>30*AK11</f>
        <v>11.93442857142857</v>
      </c>
    </row>
    <row r="12" spans="1:32" ht="11.25">
      <c r="A12" s="35">
        <v>500</v>
      </c>
      <c r="B12" s="36">
        <f>(B23/$G$23)*100</f>
        <v>16.64813018709926</v>
      </c>
      <c r="C12" s="36">
        <f>(C23/$G$23)*100</f>
        <v>12.78353177874385</v>
      </c>
      <c r="D12" s="36">
        <f>(D23/$G$23)*100</f>
        <v>10.19568749077827</v>
      </c>
      <c r="E12" s="36">
        <f>(E23/$G$23)*100</f>
        <v>4.271385456211519</v>
      </c>
      <c r="F12" s="36">
        <f>(F23/$G$23)*100</f>
        <v>56.10126508716711</v>
      </c>
      <c r="G12" s="39"/>
      <c r="I12" s="28">
        <v>280</v>
      </c>
      <c r="J12" s="8">
        <v>0</v>
      </c>
      <c r="K12" s="8">
        <v>0</v>
      </c>
      <c r="L12" s="8">
        <v>0</v>
      </c>
      <c r="M12" s="8">
        <v>0</v>
      </c>
      <c r="N12" s="8">
        <v>0.5</v>
      </c>
      <c r="O12" s="8">
        <v>26.5</v>
      </c>
      <c r="P12" s="8">
        <v>0</v>
      </c>
      <c r="Q12" s="8">
        <f t="shared" si="0"/>
        <v>27</v>
      </c>
      <c r="R12" s="29">
        <f t="shared" si="1"/>
        <v>0</v>
      </c>
      <c r="S12" s="29">
        <f t="shared" si="2"/>
        <v>0</v>
      </c>
      <c r="T12" s="29">
        <f t="shared" si="3"/>
        <v>0</v>
      </c>
      <c r="U12" s="29">
        <f t="shared" si="4"/>
        <v>0</v>
      </c>
      <c r="V12" s="29">
        <f t="shared" si="5"/>
        <v>0.018518518518518517</v>
      </c>
      <c r="W12" s="29">
        <f t="shared" si="6"/>
        <v>0.9814814814814815</v>
      </c>
      <c r="X12" s="29">
        <f t="shared" si="7"/>
        <v>0</v>
      </c>
      <c r="Y12" s="36"/>
      <c r="Z12" s="28">
        <v>40</v>
      </c>
      <c r="AA12" s="30">
        <v>3.4</v>
      </c>
      <c r="AD12" s="14">
        <f>$AA12*U31</f>
        <v>1.7</v>
      </c>
      <c r="AF12" s="31">
        <f>$AA12*W31</f>
        <v>1.7</v>
      </c>
    </row>
    <row r="13" spans="1:32" ht="11.25">
      <c r="A13" s="40" t="s">
        <v>231</v>
      </c>
      <c r="B13" s="41">
        <f>AVERAGE(B6:B12)</f>
        <v>7.617712203693874</v>
      </c>
      <c r="C13" s="41">
        <f>AVERAGE(C6:C12)</f>
        <v>6.769162855021231</v>
      </c>
      <c r="D13" s="41">
        <f>AVERAGE(D6:D12)</f>
        <v>29.225394662354915</v>
      </c>
      <c r="E13" s="41">
        <f>AVERAGE(E6:E12)</f>
        <v>6.374833357635609</v>
      </c>
      <c r="F13" s="41">
        <f>AVERAGE(F6:F12)</f>
        <v>50.01289692129437</v>
      </c>
      <c r="G13" s="39">
        <f>SUM(B13:F13)</f>
        <v>100</v>
      </c>
      <c r="I13" s="28">
        <v>243</v>
      </c>
      <c r="J13" s="8">
        <v>0</v>
      </c>
      <c r="K13" s="8">
        <v>0</v>
      </c>
      <c r="L13" s="8">
        <v>0</v>
      </c>
      <c r="M13" s="8">
        <v>4</v>
      </c>
      <c r="N13" s="8">
        <v>0</v>
      </c>
      <c r="O13" s="8">
        <v>12</v>
      </c>
      <c r="P13" s="8">
        <v>0</v>
      </c>
      <c r="Q13" s="8">
        <f t="shared" si="0"/>
        <v>16</v>
      </c>
      <c r="R13" s="29">
        <f t="shared" si="1"/>
        <v>0</v>
      </c>
      <c r="S13" s="29">
        <f t="shared" si="2"/>
        <v>0</v>
      </c>
      <c r="T13" s="29">
        <f t="shared" si="3"/>
        <v>0</v>
      </c>
      <c r="U13" s="29">
        <f t="shared" si="4"/>
        <v>0.25</v>
      </c>
      <c r="V13" s="29">
        <f t="shared" si="5"/>
        <v>0</v>
      </c>
      <c r="W13" s="29">
        <f t="shared" si="6"/>
        <v>0.75</v>
      </c>
      <c r="X13" s="29">
        <f t="shared" si="7"/>
        <v>0</v>
      </c>
      <c r="Y13" s="39"/>
      <c r="Z13" s="28">
        <v>50</v>
      </c>
      <c r="AA13" s="30">
        <v>3.8</v>
      </c>
      <c r="AD13" s="14">
        <f>0.579*AA13</f>
        <v>2.2001999999999997</v>
      </c>
      <c r="AE13" s="14">
        <f>0.053*AA13</f>
        <v>0.2014</v>
      </c>
      <c r="AF13" s="31">
        <f>0.368*AA13</f>
        <v>1.3983999999999999</v>
      </c>
    </row>
    <row r="14" spans="9:43" ht="11.25">
      <c r="I14" s="28">
        <v>238</v>
      </c>
      <c r="J14" s="8">
        <v>0</v>
      </c>
      <c r="K14" s="8">
        <v>0</v>
      </c>
      <c r="L14" s="8">
        <v>0</v>
      </c>
      <c r="M14" s="8">
        <v>4</v>
      </c>
      <c r="N14" s="8">
        <v>0</v>
      </c>
      <c r="O14" s="8">
        <v>19</v>
      </c>
      <c r="P14" s="8">
        <v>0</v>
      </c>
      <c r="Q14" s="8">
        <f t="shared" si="0"/>
        <v>23</v>
      </c>
      <c r="R14" s="29">
        <f t="shared" si="1"/>
        <v>0</v>
      </c>
      <c r="S14" s="29">
        <f t="shared" si="2"/>
        <v>0</v>
      </c>
      <c r="T14" s="29">
        <f t="shared" si="3"/>
        <v>0</v>
      </c>
      <c r="U14" s="29">
        <f t="shared" si="4"/>
        <v>0.17391304347826086</v>
      </c>
      <c r="V14" s="29">
        <f t="shared" si="5"/>
        <v>0</v>
      </c>
      <c r="W14" s="29">
        <f t="shared" si="6"/>
        <v>0.8260869565217391</v>
      </c>
      <c r="X14" s="29">
        <f t="shared" si="7"/>
        <v>0</v>
      </c>
      <c r="AG14" s="14"/>
      <c r="AH14" s="14"/>
      <c r="AI14" s="14">
        <f>AVERAGE(AD12:AD13)</f>
        <v>1.9501</v>
      </c>
      <c r="AJ14" s="14">
        <f>AVERAGE(AE12:AE13)</f>
        <v>0.2014</v>
      </c>
      <c r="AK14" s="14">
        <f>AVERAGE(AF12:AF13)</f>
        <v>1.5492</v>
      </c>
      <c r="AL14" s="38" t="s">
        <v>232</v>
      </c>
      <c r="AO14" s="14">
        <f>20*AI14</f>
        <v>39.001999999999995</v>
      </c>
      <c r="AP14" s="14">
        <f>20*AJ14</f>
        <v>4.028</v>
      </c>
      <c r="AQ14" s="14">
        <f>20*AK14</f>
        <v>30.983999999999998</v>
      </c>
    </row>
    <row r="15" spans="2:37" ht="11.25">
      <c r="B15" s="42" t="s">
        <v>233</v>
      </c>
      <c r="H15" s="10" t="s">
        <v>223</v>
      </c>
      <c r="I15" s="28">
        <v>230</v>
      </c>
      <c r="J15" s="8">
        <v>0</v>
      </c>
      <c r="K15" s="8">
        <v>2.5</v>
      </c>
      <c r="L15" s="8">
        <v>1.5</v>
      </c>
      <c r="M15" s="8">
        <v>4</v>
      </c>
      <c r="N15" s="8">
        <v>0</v>
      </c>
      <c r="O15" s="8">
        <v>16</v>
      </c>
      <c r="P15" s="8">
        <v>0</v>
      </c>
      <c r="Q15" s="8">
        <f t="shared" si="0"/>
        <v>24</v>
      </c>
      <c r="R15" s="29">
        <f t="shared" si="1"/>
        <v>0</v>
      </c>
      <c r="S15" s="29">
        <f t="shared" si="2"/>
        <v>0.10416666666666667</v>
      </c>
      <c r="T15" s="29">
        <f t="shared" si="3"/>
        <v>0.0625</v>
      </c>
      <c r="U15" s="29">
        <f t="shared" si="4"/>
        <v>0.16666666666666666</v>
      </c>
      <c r="V15" s="29">
        <f t="shared" si="5"/>
        <v>0</v>
      </c>
      <c r="W15" s="29">
        <f t="shared" si="6"/>
        <v>0.6666666666666666</v>
      </c>
      <c r="X15" s="29">
        <f t="shared" si="7"/>
        <v>0</v>
      </c>
      <c r="Z15" s="28">
        <v>60</v>
      </c>
      <c r="AA15" s="30">
        <v>3.8</v>
      </c>
      <c r="AC15" s="14">
        <f>$AA15*T29</f>
        <v>0.34545454545454546</v>
      </c>
      <c r="AD15" s="14">
        <f>$AA15*U29</f>
        <v>1.209090909090909</v>
      </c>
      <c r="AE15" s="14">
        <f>$AA15*V29</f>
        <v>0.17272727272727273</v>
      </c>
      <c r="AF15" s="31">
        <f>$AA15*W29</f>
        <v>2.0727272727272723</v>
      </c>
      <c r="AG15" s="14"/>
      <c r="AH15" s="14"/>
      <c r="AI15" s="14"/>
      <c r="AJ15" s="14"/>
      <c r="AK15" s="14"/>
    </row>
    <row r="16" spans="1:32" ht="11.25">
      <c r="A16" s="33" t="s">
        <v>3</v>
      </c>
      <c r="B16" s="34" t="s">
        <v>224</v>
      </c>
      <c r="C16" s="34" t="s">
        <v>225</v>
      </c>
      <c r="D16" s="34" t="s">
        <v>226</v>
      </c>
      <c r="E16" s="34" t="s">
        <v>227</v>
      </c>
      <c r="F16" s="34" t="s">
        <v>228</v>
      </c>
      <c r="G16" s="34"/>
      <c r="I16" s="28">
        <v>225</v>
      </c>
      <c r="J16" s="8">
        <v>0</v>
      </c>
      <c r="K16" s="8">
        <v>0</v>
      </c>
      <c r="L16" s="8">
        <v>3</v>
      </c>
      <c r="M16" s="8">
        <v>4</v>
      </c>
      <c r="N16" s="8">
        <v>0.5</v>
      </c>
      <c r="O16" s="8">
        <v>20.5</v>
      </c>
      <c r="P16" s="8">
        <v>0</v>
      </c>
      <c r="Q16" s="8">
        <f t="shared" si="0"/>
        <v>28</v>
      </c>
      <c r="R16" s="29">
        <f t="shared" si="1"/>
        <v>0</v>
      </c>
      <c r="S16" s="29">
        <f t="shared" si="2"/>
        <v>0</v>
      </c>
      <c r="T16" s="29">
        <f t="shared" si="3"/>
        <v>0.10714285714285714</v>
      </c>
      <c r="U16" s="29">
        <f t="shared" si="4"/>
        <v>0.14285714285714285</v>
      </c>
      <c r="V16" s="29">
        <f t="shared" si="5"/>
        <v>0.017857142857142856</v>
      </c>
      <c r="W16" s="29">
        <f t="shared" si="6"/>
        <v>0.7321428571428571</v>
      </c>
      <c r="X16" s="29">
        <f t="shared" si="7"/>
        <v>0</v>
      </c>
      <c r="Z16" s="28">
        <v>70</v>
      </c>
      <c r="AA16" s="30">
        <v>5.1</v>
      </c>
      <c r="AD16" s="14">
        <f>$AA16*U28</f>
        <v>1.3909090909090907</v>
      </c>
      <c r="AF16" s="31">
        <f>$AA16*W28</f>
        <v>3.709090909090909</v>
      </c>
    </row>
    <row r="17" spans="1:32" ht="11.25">
      <c r="A17" s="43">
        <v>-90</v>
      </c>
      <c r="B17" s="14">
        <v>145.70813397129186</v>
      </c>
      <c r="C17" s="14">
        <v>0</v>
      </c>
      <c r="D17" s="14">
        <v>64.5358851674641</v>
      </c>
      <c r="E17" s="14">
        <v>56.31818181818181</v>
      </c>
      <c r="F17" s="14">
        <v>447.86985645933015</v>
      </c>
      <c r="G17" s="14">
        <f>SUM(B17:F17)</f>
        <v>714.432057416268</v>
      </c>
      <c r="I17" s="28">
        <v>220</v>
      </c>
      <c r="J17" s="8">
        <v>0</v>
      </c>
      <c r="K17" s="8">
        <v>0</v>
      </c>
      <c r="L17" s="8">
        <v>3.5</v>
      </c>
      <c r="M17" s="8">
        <v>30.5</v>
      </c>
      <c r="N17" s="8">
        <v>0.5</v>
      </c>
      <c r="O17" s="8">
        <v>8</v>
      </c>
      <c r="P17" s="8">
        <v>0</v>
      </c>
      <c r="Q17" s="8">
        <f t="shared" si="0"/>
        <v>42.5</v>
      </c>
      <c r="R17" s="29">
        <f t="shared" si="1"/>
        <v>0</v>
      </c>
      <c r="S17" s="29">
        <f t="shared" si="2"/>
        <v>0</v>
      </c>
      <c r="T17" s="29">
        <f t="shared" si="3"/>
        <v>0.08235294117647059</v>
      </c>
      <c r="U17" s="29">
        <f t="shared" si="4"/>
        <v>0.7176470588235294</v>
      </c>
      <c r="V17" s="29">
        <f t="shared" si="5"/>
        <v>0.011764705882352941</v>
      </c>
      <c r="W17" s="29">
        <f t="shared" si="6"/>
        <v>0.18823529411764706</v>
      </c>
      <c r="X17" s="29">
        <f t="shared" si="7"/>
        <v>0</v>
      </c>
      <c r="Z17" s="28">
        <v>80</v>
      </c>
      <c r="AA17" s="30">
        <v>7</v>
      </c>
      <c r="AE17" s="14">
        <f>0.103*AA17</f>
        <v>0.721</v>
      </c>
      <c r="AF17" s="31">
        <f>0.897*AA17</f>
        <v>6.279</v>
      </c>
    </row>
    <row r="18" spans="1:43" ht="11.25">
      <c r="A18" s="44">
        <v>30</v>
      </c>
      <c r="B18" s="14">
        <v>0</v>
      </c>
      <c r="C18" s="14">
        <v>0</v>
      </c>
      <c r="D18" s="14">
        <v>65.37857142857143</v>
      </c>
      <c r="E18" s="14">
        <v>10.374000000000002</v>
      </c>
      <c r="F18" s="14">
        <v>11.93442857142857</v>
      </c>
      <c r="G18" s="14">
        <f aca="true" t="shared" si="8" ref="G18:G23">SUM(B18:F18)</f>
        <v>87.687</v>
      </c>
      <c r="I18" s="28">
        <v>200</v>
      </c>
      <c r="J18" s="8">
        <v>0</v>
      </c>
      <c r="K18" s="8">
        <v>0</v>
      </c>
      <c r="L18" s="8">
        <v>3</v>
      </c>
      <c r="M18" s="8">
        <v>0</v>
      </c>
      <c r="N18" s="8">
        <v>0.5</v>
      </c>
      <c r="O18" s="8">
        <v>14.5</v>
      </c>
      <c r="P18" s="8">
        <v>0</v>
      </c>
      <c r="Q18" s="8">
        <f t="shared" si="0"/>
        <v>18</v>
      </c>
      <c r="R18" s="29">
        <f t="shared" si="1"/>
        <v>0</v>
      </c>
      <c r="S18" s="29">
        <f t="shared" si="2"/>
        <v>0</v>
      </c>
      <c r="T18" s="29">
        <f t="shared" si="3"/>
        <v>0.16666666666666666</v>
      </c>
      <c r="U18" s="29">
        <f t="shared" si="4"/>
        <v>0</v>
      </c>
      <c r="V18" s="29">
        <f t="shared" si="5"/>
        <v>0.027777777777777776</v>
      </c>
      <c r="W18" s="29">
        <f t="shared" si="6"/>
        <v>0.8055555555555556</v>
      </c>
      <c r="X18" s="29">
        <f t="shared" si="7"/>
        <v>0</v>
      </c>
      <c r="Z18" s="28"/>
      <c r="AA18" s="30"/>
      <c r="AF18" s="31"/>
      <c r="AG18" s="14"/>
      <c r="AH18" s="14">
        <f>AVERAGE(AC15:AC17)</f>
        <v>0.34545454545454546</v>
      </c>
      <c r="AI18" s="14">
        <f>AVERAGE(AD15:AD17)</f>
        <v>1.2999999999999998</v>
      </c>
      <c r="AJ18" s="14">
        <f>AVERAGE(AE15:AE17)</f>
        <v>0.44686363636363635</v>
      </c>
      <c r="AK18" s="14">
        <f>AVERAGE(AF15:AF17)</f>
        <v>4.020272727272727</v>
      </c>
      <c r="AL18" s="38" t="s">
        <v>234</v>
      </c>
      <c r="AN18" s="14">
        <f>30*AH18</f>
        <v>10.363636363636363</v>
      </c>
      <c r="AO18" s="14">
        <f>30*AI18</f>
        <v>38.99999999999999</v>
      </c>
      <c r="AP18" s="14">
        <f>30*AJ18</f>
        <v>13.405909090909091</v>
      </c>
      <c r="AQ18" s="14">
        <f>30*AK18</f>
        <v>120.6081818181818</v>
      </c>
    </row>
    <row r="19" spans="1:32" ht="11.25">
      <c r="A19" s="44">
        <v>50</v>
      </c>
      <c r="B19" s="14">
        <v>0</v>
      </c>
      <c r="C19" s="14">
        <v>0</v>
      </c>
      <c r="D19" s="14">
        <v>39.001999999999995</v>
      </c>
      <c r="E19" s="14">
        <v>4.028</v>
      </c>
      <c r="F19" s="14">
        <v>30.983999999999998</v>
      </c>
      <c r="G19" s="14">
        <f t="shared" si="8"/>
        <v>74.014</v>
      </c>
      <c r="I19" s="28">
        <v>180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16</v>
      </c>
      <c r="P19" s="8">
        <v>0</v>
      </c>
      <c r="Q19" s="8">
        <f t="shared" si="0"/>
        <v>18</v>
      </c>
      <c r="R19" s="29">
        <f t="shared" si="1"/>
        <v>0</v>
      </c>
      <c r="S19" s="29">
        <f t="shared" si="2"/>
        <v>0</v>
      </c>
      <c r="T19" s="29">
        <f t="shared" si="3"/>
        <v>0</v>
      </c>
      <c r="U19" s="29">
        <f t="shared" si="4"/>
        <v>0</v>
      </c>
      <c r="V19" s="29">
        <f t="shared" si="5"/>
        <v>0.1111111111111111</v>
      </c>
      <c r="W19" s="29">
        <f t="shared" si="6"/>
        <v>0.8888888888888888</v>
      </c>
      <c r="X19" s="29">
        <f t="shared" si="7"/>
        <v>0</v>
      </c>
      <c r="Z19" s="28">
        <v>115</v>
      </c>
      <c r="AA19" s="30">
        <v>6.7</v>
      </c>
      <c r="AD19" s="14">
        <f>$AA19*U26</f>
        <v>1.675</v>
      </c>
      <c r="AE19" s="14">
        <f>$AA19*V26</f>
        <v>0.335</v>
      </c>
      <c r="AF19" s="31">
        <f>$AA19*W26</f>
        <v>4.6899999999999995</v>
      </c>
    </row>
    <row r="20" spans="1:32" ht="11.25">
      <c r="A20" s="44">
        <v>80</v>
      </c>
      <c r="B20" s="14">
        <v>0</v>
      </c>
      <c r="C20" s="14">
        <v>10.363636363636363</v>
      </c>
      <c r="D20" s="14">
        <v>39</v>
      </c>
      <c r="E20" s="14">
        <v>13.405909090909091</v>
      </c>
      <c r="F20" s="14">
        <v>120.6081818181818</v>
      </c>
      <c r="G20" s="14">
        <f t="shared" si="8"/>
        <v>183.37772727272727</v>
      </c>
      <c r="I20" s="28">
        <v>160</v>
      </c>
      <c r="J20" s="8">
        <v>0</v>
      </c>
      <c r="K20" s="8">
        <v>0</v>
      </c>
      <c r="L20" s="8">
        <v>1</v>
      </c>
      <c r="M20" s="8">
        <v>0</v>
      </c>
      <c r="N20" s="8">
        <v>0</v>
      </c>
      <c r="O20" s="8">
        <v>13</v>
      </c>
      <c r="P20" s="8">
        <v>0</v>
      </c>
      <c r="Q20" s="8">
        <f t="shared" si="0"/>
        <v>14</v>
      </c>
      <c r="R20" s="29">
        <f t="shared" si="1"/>
        <v>0</v>
      </c>
      <c r="S20" s="29">
        <f t="shared" si="2"/>
        <v>0</v>
      </c>
      <c r="T20" s="29">
        <f t="shared" si="3"/>
        <v>0.07142857142857142</v>
      </c>
      <c r="U20" s="29">
        <f t="shared" si="4"/>
        <v>0</v>
      </c>
      <c r="V20" s="29">
        <f t="shared" si="5"/>
        <v>0</v>
      </c>
      <c r="W20" s="29">
        <f t="shared" si="6"/>
        <v>0.9285714285714286</v>
      </c>
      <c r="X20" s="29">
        <f t="shared" si="7"/>
        <v>0</v>
      </c>
      <c r="Z20" s="28">
        <v>120</v>
      </c>
      <c r="AA20" s="30">
        <v>8.7</v>
      </c>
      <c r="AC20" s="14">
        <f>$AA20*T25</f>
        <v>2.269565217391304</v>
      </c>
      <c r="AD20" s="14">
        <f>$AA20*U25</f>
        <v>0.3782608695652174</v>
      </c>
      <c r="AF20" s="31">
        <f>$AA20*W25</f>
        <v>6.052173913043478</v>
      </c>
    </row>
    <row r="21" spans="1:32" ht="11.25">
      <c r="A21" s="44">
        <v>126</v>
      </c>
      <c r="B21" s="14">
        <v>12.88</v>
      </c>
      <c r="C21" s="14">
        <v>71.52</v>
      </c>
      <c r="D21" s="14">
        <v>61.53666666666666</v>
      </c>
      <c r="E21" s="14">
        <v>14.145</v>
      </c>
      <c r="F21" s="14">
        <v>199.06</v>
      </c>
      <c r="G21" s="14">
        <f t="shared" si="8"/>
        <v>359.14166666666665</v>
      </c>
      <c r="I21" s="28">
        <v>140</v>
      </c>
      <c r="J21" s="8">
        <v>0</v>
      </c>
      <c r="K21" s="8">
        <v>0</v>
      </c>
      <c r="L21" s="8">
        <v>0</v>
      </c>
      <c r="M21" s="8">
        <v>5</v>
      </c>
      <c r="N21" s="8">
        <v>0</v>
      </c>
      <c r="O21" s="8">
        <v>14</v>
      </c>
      <c r="P21" s="8">
        <v>0</v>
      </c>
      <c r="Q21" s="8">
        <f t="shared" si="0"/>
        <v>19</v>
      </c>
      <c r="R21" s="29">
        <f t="shared" si="1"/>
        <v>0</v>
      </c>
      <c r="S21" s="29">
        <f t="shared" si="2"/>
        <v>0</v>
      </c>
      <c r="T21" s="29">
        <f t="shared" si="3"/>
        <v>0</v>
      </c>
      <c r="U21" s="29">
        <f t="shared" si="4"/>
        <v>0.2631578947368421</v>
      </c>
      <c r="V21" s="29">
        <f t="shared" si="5"/>
        <v>0</v>
      </c>
      <c r="W21" s="29">
        <f t="shared" si="6"/>
        <v>0.7368421052631579</v>
      </c>
      <c r="X21" s="29">
        <f t="shared" si="7"/>
        <v>0</v>
      </c>
      <c r="Z21" s="28">
        <v>126</v>
      </c>
      <c r="AA21" s="30">
        <v>5.6</v>
      </c>
      <c r="AB21" s="14">
        <f>0.05*AA21</f>
        <v>0.27999999999999997</v>
      </c>
      <c r="AC21" s="14">
        <f>0.15*AA21</f>
        <v>0.84</v>
      </c>
      <c r="AD21" s="14">
        <f>0.35*AA21</f>
        <v>1.9599999999999997</v>
      </c>
      <c r="AE21" s="14">
        <f>0.05*AA21</f>
        <v>0.27999999999999997</v>
      </c>
      <c r="AF21" s="31">
        <f>0.4*AA21</f>
        <v>2.2399999999999998</v>
      </c>
    </row>
    <row r="22" spans="1:43" ht="11.25">
      <c r="A22" s="44">
        <v>232</v>
      </c>
      <c r="B22" s="14">
        <v>114.64959999999999</v>
      </c>
      <c r="C22" s="14">
        <v>81.59805324417107</v>
      </c>
      <c r="D22" s="14">
        <v>177.85061601858382</v>
      </c>
      <c r="E22" s="14">
        <v>35.65129989653519</v>
      </c>
      <c r="F22" s="14">
        <v>493.3895812996248</v>
      </c>
      <c r="G22" s="14">
        <f t="shared" si="8"/>
        <v>903.1391504589149</v>
      </c>
      <c r="I22" s="28">
        <v>135</v>
      </c>
      <c r="J22" s="8">
        <v>0</v>
      </c>
      <c r="K22" s="8">
        <v>0</v>
      </c>
      <c r="L22" s="8">
        <v>3</v>
      </c>
      <c r="M22" s="8">
        <v>2</v>
      </c>
      <c r="N22" s="8">
        <v>2</v>
      </c>
      <c r="O22" s="8">
        <v>11.5</v>
      </c>
      <c r="P22" s="8">
        <v>0</v>
      </c>
      <c r="Q22" s="8">
        <f t="shared" si="0"/>
        <v>18.5</v>
      </c>
      <c r="R22" s="29">
        <f t="shared" si="1"/>
        <v>0</v>
      </c>
      <c r="S22" s="29">
        <f t="shared" si="2"/>
        <v>0</v>
      </c>
      <c r="T22" s="29">
        <f t="shared" si="3"/>
        <v>0.16216216216216217</v>
      </c>
      <c r="U22" s="29">
        <f t="shared" si="4"/>
        <v>0.10810810810810811</v>
      </c>
      <c r="V22" s="29">
        <f t="shared" si="5"/>
        <v>0.10810810810810811</v>
      </c>
      <c r="W22" s="29">
        <f t="shared" si="6"/>
        <v>0.6216216216216216</v>
      </c>
      <c r="X22" s="29">
        <f t="shared" si="7"/>
        <v>0</v>
      </c>
      <c r="AG22" s="14">
        <f>AVERAGE(AB19:AB21)</f>
        <v>0.27999999999999997</v>
      </c>
      <c r="AH22" s="14">
        <f>AVERAGE(AC19:AC21)</f>
        <v>1.554782608695652</v>
      </c>
      <c r="AI22" s="14">
        <f>AVERAGE(AD19:AD21)</f>
        <v>1.3377536231884057</v>
      </c>
      <c r="AJ22" s="14">
        <f>AVERAGE(AE19:AE21)</f>
        <v>0.3075</v>
      </c>
      <c r="AK22" s="14">
        <f>AVERAGE(AF19:AF21)</f>
        <v>4.327391304347826</v>
      </c>
      <c r="AL22" s="15" t="s">
        <v>235</v>
      </c>
      <c r="AM22" s="14">
        <f>46*AG22</f>
        <v>12.879999999999999</v>
      </c>
      <c r="AN22" s="14">
        <f>46*AH22</f>
        <v>71.52</v>
      </c>
      <c r="AO22" s="14">
        <f>46*AI22</f>
        <v>61.53666666666666</v>
      </c>
      <c r="AP22" s="14">
        <f>46*AJ22</f>
        <v>14.145</v>
      </c>
      <c r="AQ22" s="14">
        <f>46*AK22</f>
        <v>199.05999999999997</v>
      </c>
    </row>
    <row r="23" spans="1:32" ht="11.25">
      <c r="A23" s="44">
        <v>500</v>
      </c>
      <c r="B23" s="14">
        <v>268.62831111111115</v>
      </c>
      <c r="C23" s="14">
        <v>206.27052486772487</v>
      </c>
      <c r="D23" s="14">
        <v>164.51398928792628</v>
      </c>
      <c r="E23" s="14">
        <v>68.92155745489079</v>
      </c>
      <c r="F23" s="14">
        <v>905.2300722179949</v>
      </c>
      <c r="G23" s="14">
        <f t="shared" si="8"/>
        <v>1613.564454939648</v>
      </c>
      <c r="I23" s="28">
        <v>130</v>
      </c>
      <c r="J23" s="8">
        <v>0</v>
      </c>
      <c r="K23" s="8">
        <v>0</v>
      </c>
      <c r="L23" s="8">
        <v>3.5</v>
      </c>
      <c r="M23" s="8">
        <v>2</v>
      </c>
      <c r="N23" s="8">
        <v>0</v>
      </c>
      <c r="O23" s="8">
        <v>13.5</v>
      </c>
      <c r="P23" s="8">
        <v>0</v>
      </c>
      <c r="Q23" s="8">
        <f t="shared" si="0"/>
        <v>19</v>
      </c>
      <c r="R23" s="29">
        <f t="shared" si="1"/>
        <v>0</v>
      </c>
      <c r="S23" s="29">
        <f t="shared" si="2"/>
        <v>0</v>
      </c>
      <c r="T23" s="29">
        <f t="shared" si="3"/>
        <v>0.18421052631578946</v>
      </c>
      <c r="U23" s="29">
        <f t="shared" si="4"/>
        <v>0.10526315789473684</v>
      </c>
      <c r="V23" s="29">
        <f t="shared" si="5"/>
        <v>0</v>
      </c>
      <c r="W23" s="29">
        <f t="shared" si="6"/>
        <v>0.7105263157894737</v>
      </c>
      <c r="X23" s="29">
        <f t="shared" si="7"/>
        <v>0</v>
      </c>
      <c r="Z23" s="28">
        <v>130</v>
      </c>
      <c r="AA23" s="30">
        <v>6.9</v>
      </c>
      <c r="AC23" s="14">
        <f>$AA23*T23</f>
        <v>1.2710526315789474</v>
      </c>
      <c r="AD23" s="14">
        <f>$AA23*U23</f>
        <v>0.7263157894736842</v>
      </c>
      <c r="AF23" s="31">
        <f>$AA23*W23</f>
        <v>4.902631578947369</v>
      </c>
    </row>
    <row r="24" spans="1:32" ht="11.25">
      <c r="A24" s="8" t="s">
        <v>236</v>
      </c>
      <c r="B24" s="14">
        <f>SUM(B17:B23)</f>
        <v>541.8660450824029</v>
      </c>
      <c r="C24" s="14">
        <f>SUM(C17:C23)</f>
        <v>369.7522144755323</v>
      </c>
      <c r="D24" s="14">
        <f>SUM(D17:D23)</f>
        <v>611.8177285692122</v>
      </c>
      <c r="E24" s="14">
        <f>SUM(E17:E23)</f>
        <v>202.84394826051687</v>
      </c>
      <c r="F24" s="14">
        <f>SUM(F17:F23)</f>
        <v>2209.07612036656</v>
      </c>
      <c r="G24" s="53">
        <f>SUM(B24:F24)</f>
        <v>3935.3560567542245</v>
      </c>
      <c r="H24" s="10" t="s">
        <v>223</v>
      </c>
      <c r="I24" s="28">
        <v>126</v>
      </c>
      <c r="J24" s="8">
        <v>0</v>
      </c>
      <c r="K24" s="8">
        <v>1</v>
      </c>
      <c r="L24" s="8">
        <v>3</v>
      </c>
      <c r="M24" s="8">
        <v>7</v>
      </c>
      <c r="N24" s="8">
        <v>1</v>
      </c>
      <c r="O24" s="8">
        <v>8</v>
      </c>
      <c r="P24" s="8">
        <v>0</v>
      </c>
      <c r="Q24" s="8">
        <f t="shared" si="0"/>
        <v>20</v>
      </c>
      <c r="R24" s="29">
        <f t="shared" si="1"/>
        <v>0</v>
      </c>
      <c r="S24" s="29">
        <f t="shared" si="2"/>
        <v>0.05</v>
      </c>
      <c r="T24" s="29">
        <f t="shared" si="3"/>
        <v>0.15</v>
      </c>
      <c r="U24" s="29">
        <f t="shared" si="4"/>
        <v>0.35</v>
      </c>
      <c r="V24" s="29">
        <f t="shared" si="5"/>
        <v>0.05</v>
      </c>
      <c r="W24" s="29">
        <f t="shared" si="6"/>
        <v>0.4</v>
      </c>
      <c r="X24" s="29">
        <f t="shared" si="7"/>
        <v>0</v>
      </c>
      <c r="Z24" s="28">
        <v>135</v>
      </c>
      <c r="AA24" s="30">
        <v>5.5</v>
      </c>
      <c r="AC24" s="14">
        <f>$AA24*T22</f>
        <v>0.8918918918918919</v>
      </c>
      <c r="AD24" s="14">
        <f>$AA24*U22</f>
        <v>0.5945945945945946</v>
      </c>
      <c r="AE24" s="14">
        <f>$AA24*V22</f>
        <v>0.5945945945945946</v>
      </c>
      <c r="AF24" s="31">
        <f>$AA24*W22</f>
        <v>3.418918918918919</v>
      </c>
    </row>
    <row r="25" spans="1:32" ht="11.25">
      <c r="A25" s="15"/>
      <c r="B25" s="14"/>
      <c r="C25" s="14"/>
      <c r="D25" s="14"/>
      <c r="E25" s="14"/>
      <c r="F25" s="14"/>
      <c r="G25" s="14"/>
      <c r="I25" s="28">
        <v>120</v>
      </c>
      <c r="J25" s="8">
        <v>0</v>
      </c>
      <c r="K25" s="8">
        <v>0</v>
      </c>
      <c r="L25" s="8">
        <v>6</v>
      </c>
      <c r="M25" s="8">
        <v>1</v>
      </c>
      <c r="N25" s="8">
        <v>0</v>
      </c>
      <c r="O25" s="8">
        <v>16</v>
      </c>
      <c r="P25" s="8">
        <v>0</v>
      </c>
      <c r="Q25" s="8">
        <f t="shared" si="0"/>
        <v>23</v>
      </c>
      <c r="R25" s="29">
        <f t="shared" si="1"/>
        <v>0</v>
      </c>
      <c r="S25" s="29">
        <f t="shared" si="2"/>
        <v>0</v>
      </c>
      <c r="T25" s="29">
        <f t="shared" si="3"/>
        <v>0.2608695652173913</v>
      </c>
      <c r="U25" s="29">
        <f t="shared" si="4"/>
        <v>0.043478260869565216</v>
      </c>
      <c r="V25" s="29">
        <f t="shared" si="5"/>
        <v>0</v>
      </c>
      <c r="W25" s="29">
        <f t="shared" si="6"/>
        <v>0.6956521739130435</v>
      </c>
      <c r="X25" s="29">
        <f t="shared" si="7"/>
        <v>0</v>
      </c>
      <c r="Z25" s="28">
        <v>140</v>
      </c>
      <c r="AA25" s="30">
        <v>6.8</v>
      </c>
      <c r="AD25" s="14">
        <f>$AA25*U21</f>
        <v>1.789473684210526</v>
      </c>
      <c r="AF25" s="31">
        <f>$AA25*W21</f>
        <v>5.010526315789473</v>
      </c>
    </row>
    <row r="26" spans="1:32" ht="11.25">
      <c r="A26" s="15"/>
      <c r="B26" s="14"/>
      <c r="C26" s="14"/>
      <c r="D26" s="14"/>
      <c r="E26" s="14"/>
      <c r="F26" s="14"/>
      <c r="G26" s="14"/>
      <c r="I26" s="28">
        <v>115</v>
      </c>
      <c r="J26" s="8">
        <v>0</v>
      </c>
      <c r="K26" s="8">
        <v>0</v>
      </c>
      <c r="L26" s="8">
        <v>0</v>
      </c>
      <c r="M26" s="8">
        <v>5</v>
      </c>
      <c r="N26" s="8">
        <v>1</v>
      </c>
      <c r="O26" s="8">
        <v>14</v>
      </c>
      <c r="P26" s="8">
        <v>0</v>
      </c>
      <c r="Q26" s="8">
        <f t="shared" si="0"/>
        <v>20</v>
      </c>
      <c r="R26" s="29">
        <f t="shared" si="1"/>
        <v>0</v>
      </c>
      <c r="S26" s="29">
        <f t="shared" si="2"/>
        <v>0</v>
      </c>
      <c r="T26" s="29">
        <f t="shared" si="3"/>
        <v>0</v>
      </c>
      <c r="U26" s="29">
        <f t="shared" si="4"/>
        <v>0.25</v>
      </c>
      <c r="V26" s="29">
        <f t="shared" si="5"/>
        <v>0.05</v>
      </c>
      <c r="W26" s="29">
        <f t="shared" si="6"/>
        <v>0.7</v>
      </c>
      <c r="X26" s="29">
        <f t="shared" si="7"/>
        <v>0</v>
      </c>
      <c r="Z26" s="28">
        <v>160</v>
      </c>
      <c r="AA26" s="30">
        <v>5.3</v>
      </c>
      <c r="AC26" s="14">
        <f>$AA26*T20</f>
        <v>0.37857142857142856</v>
      </c>
      <c r="AF26" s="31">
        <f>$AA26*W20</f>
        <v>4.921428571428572</v>
      </c>
    </row>
    <row r="27" spans="1:38" ht="11.25">
      <c r="A27" s="15"/>
      <c r="B27" s="14"/>
      <c r="C27" s="14"/>
      <c r="D27" s="14"/>
      <c r="E27" s="14"/>
      <c r="F27" s="14"/>
      <c r="G27" s="14"/>
      <c r="H27" s="10" t="s">
        <v>223</v>
      </c>
      <c r="I27" s="28">
        <v>80</v>
      </c>
      <c r="J27" s="8">
        <v>0</v>
      </c>
      <c r="K27" s="8">
        <v>0</v>
      </c>
      <c r="L27" s="8">
        <v>0</v>
      </c>
      <c r="M27" s="8">
        <v>0</v>
      </c>
      <c r="N27" s="8">
        <v>2</v>
      </c>
      <c r="O27" s="8">
        <v>17.5</v>
      </c>
      <c r="P27" s="8">
        <v>0</v>
      </c>
      <c r="Q27" s="8">
        <f t="shared" si="0"/>
        <v>19.5</v>
      </c>
      <c r="R27" s="29">
        <f t="shared" si="1"/>
        <v>0</v>
      </c>
      <c r="S27" s="29">
        <f t="shared" si="2"/>
        <v>0</v>
      </c>
      <c r="T27" s="29">
        <f t="shared" si="3"/>
        <v>0</v>
      </c>
      <c r="U27" s="29">
        <f t="shared" si="4"/>
        <v>0</v>
      </c>
      <c r="V27" s="29">
        <f t="shared" si="5"/>
        <v>0.10256410256410256</v>
      </c>
      <c r="W27" s="29">
        <f t="shared" si="6"/>
        <v>0.8974358974358975</v>
      </c>
      <c r="X27" s="29">
        <f t="shared" si="7"/>
        <v>0</v>
      </c>
      <c r="Z27" s="28">
        <v>180</v>
      </c>
      <c r="AA27" s="30">
        <v>6.6</v>
      </c>
      <c r="AE27" s="14">
        <f>$AA27*V19</f>
        <v>0.7333333333333333</v>
      </c>
      <c r="AF27" s="31">
        <f>$AA27*W19</f>
        <v>5.866666666666666</v>
      </c>
      <c r="AG27" s="14"/>
      <c r="AH27" s="14"/>
      <c r="AI27" s="14"/>
      <c r="AJ27" s="14"/>
      <c r="AK27" s="14"/>
      <c r="AL27" s="38"/>
    </row>
    <row r="28" spans="1:32" ht="11.25">
      <c r="A28" s="15"/>
      <c r="B28" s="14"/>
      <c r="C28" s="14"/>
      <c r="D28" s="14"/>
      <c r="E28" s="14"/>
      <c r="F28" s="14"/>
      <c r="G28" s="14"/>
      <c r="I28" s="28">
        <v>70</v>
      </c>
      <c r="J28" s="8">
        <v>0</v>
      </c>
      <c r="K28" s="8">
        <v>0</v>
      </c>
      <c r="L28" s="8">
        <v>0</v>
      </c>
      <c r="M28" s="8">
        <v>3</v>
      </c>
      <c r="N28" s="8">
        <v>0</v>
      </c>
      <c r="O28" s="8">
        <v>8</v>
      </c>
      <c r="P28" s="8">
        <v>0</v>
      </c>
      <c r="Q28" s="8">
        <f t="shared" si="0"/>
        <v>11</v>
      </c>
      <c r="R28" s="29">
        <f t="shared" si="1"/>
        <v>0</v>
      </c>
      <c r="S28" s="29">
        <f t="shared" si="2"/>
        <v>0</v>
      </c>
      <c r="T28" s="29">
        <f t="shared" si="3"/>
        <v>0</v>
      </c>
      <c r="U28" s="29">
        <f t="shared" si="4"/>
        <v>0.2727272727272727</v>
      </c>
      <c r="V28" s="29">
        <f t="shared" si="5"/>
        <v>0</v>
      </c>
      <c r="W28" s="29">
        <f t="shared" si="6"/>
        <v>0.7272727272727273</v>
      </c>
      <c r="X28" s="29">
        <f t="shared" si="7"/>
        <v>0</v>
      </c>
      <c r="Z28" s="28">
        <v>200</v>
      </c>
      <c r="AA28" s="30">
        <v>5.8</v>
      </c>
      <c r="AC28" s="14">
        <f>$AA28*T18</f>
        <v>0.9666666666666666</v>
      </c>
      <c r="AE28" s="14">
        <f>$AA28*V18</f>
        <v>0.1611111111111111</v>
      </c>
      <c r="AF28" s="31">
        <f>$AA28*W18</f>
        <v>4.6722222222222225</v>
      </c>
    </row>
    <row r="29" spans="1:32" ht="11.25">
      <c r="A29" s="15"/>
      <c r="B29" s="14"/>
      <c r="C29" s="14"/>
      <c r="D29" s="14"/>
      <c r="E29" s="14"/>
      <c r="F29" s="14"/>
      <c r="G29" s="14"/>
      <c r="I29" s="28">
        <v>60</v>
      </c>
      <c r="J29" s="8">
        <v>0</v>
      </c>
      <c r="K29" s="8">
        <v>0</v>
      </c>
      <c r="L29" s="8">
        <v>2</v>
      </c>
      <c r="M29" s="8">
        <v>7</v>
      </c>
      <c r="N29" s="8">
        <v>1</v>
      </c>
      <c r="O29" s="8">
        <v>12</v>
      </c>
      <c r="P29" s="8">
        <v>0</v>
      </c>
      <c r="Q29" s="8">
        <f t="shared" si="0"/>
        <v>22</v>
      </c>
      <c r="R29" s="29">
        <f t="shared" si="1"/>
        <v>0</v>
      </c>
      <c r="S29" s="29">
        <f t="shared" si="2"/>
        <v>0</v>
      </c>
      <c r="T29" s="29">
        <f t="shared" si="3"/>
        <v>0.09090909090909091</v>
      </c>
      <c r="U29" s="29">
        <f t="shared" si="4"/>
        <v>0.3181818181818182</v>
      </c>
      <c r="V29" s="29">
        <f t="shared" si="5"/>
        <v>0.045454545454545456</v>
      </c>
      <c r="W29" s="29">
        <f t="shared" si="6"/>
        <v>0.5454545454545454</v>
      </c>
      <c r="X29" s="29">
        <f t="shared" si="7"/>
        <v>0</v>
      </c>
      <c r="Z29" s="28">
        <v>220</v>
      </c>
      <c r="AA29" s="30">
        <v>5.9</v>
      </c>
      <c r="AC29" s="14">
        <f>$AA29*T17</f>
        <v>0.4858823529411765</v>
      </c>
      <c r="AD29" s="14">
        <f>$AA29*U17</f>
        <v>4.234117647058824</v>
      </c>
      <c r="AE29" s="14">
        <f>$AA29*V17</f>
        <v>0.06941176470588235</v>
      </c>
      <c r="AF29" s="31">
        <f>$AA29*W17</f>
        <v>1.1105882352941177</v>
      </c>
    </row>
    <row r="30" spans="1:32" ht="11.25">
      <c r="A30" s="15"/>
      <c r="B30" s="14"/>
      <c r="C30" s="14"/>
      <c r="D30" s="14"/>
      <c r="E30" s="14"/>
      <c r="F30" s="14"/>
      <c r="G30" s="14"/>
      <c r="H30" s="10" t="s">
        <v>223</v>
      </c>
      <c r="I30" s="28">
        <v>50</v>
      </c>
      <c r="J30" s="8">
        <v>0</v>
      </c>
      <c r="K30" s="8">
        <v>0</v>
      </c>
      <c r="L30" s="8">
        <v>0</v>
      </c>
      <c r="M30" s="8">
        <v>11</v>
      </c>
      <c r="N30" s="8">
        <v>1</v>
      </c>
      <c r="O30" s="8">
        <v>7</v>
      </c>
      <c r="P30" s="8">
        <v>0</v>
      </c>
      <c r="Q30" s="8">
        <f t="shared" si="0"/>
        <v>19</v>
      </c>
      <c r="R30" s="29">
        <f t="shared" si="1"/>
        <v>0</v>
      </c>
      <c r="S30" s="29">
        <f t="shared" si="2"/>
        <v>0</v>
      </c>
      <c r="T30" s="29">
        <f t="shared" si="3"/>
        <v>0</v>
      </c>
      <c r="U30" s="29">
        <f t="shared" si="4"/>
        <v>0.5789473684210527</v>
      </c>
      <c r="V30" s="29">
        <f t="shared" si="5"/>
        <v>0.05263157894736842</v>
      </c>
      <c r="W30" s="29">
        <f t="shared" si="6"/>
        <v>0.3684210526315789</v>
      </c>
      <c r="X30" s="29">
        <f t="shared" si="7"/>
        <v>0</v>
      </c>
      <c r="Z30" s="28">
        <v>225</v>
      </c>
      <c r="AA30" s="30">
        <v>6.9</v>
      </c>
      <c r="AC30" s="14">
        <f>$AA30*T16</f>
        <v>0.7392857142857143</v>
      </c>
      <c r="AD30" s="14">
        <f>$AA30*U16</f>
        <v>0.9857142857142858</v>
      </c>
      <c r="AE30" s="14">
        <f>$AA30*V16</f>
        <v>0.12321428571428572</v>
      </c>
      <c r="AF30" s="31">
        <f>$AA30*W16</f>
        <v>5.051785714285714</v>
      </c>
    </row>
    <row r="31" spans="1:32" ht="11.25">
      <c r="A31" s="15"/>
      <c r="B31" s="14"/>
      <c r="C31" s="14"/>
      <c r="D31" s="14"/>
      <c r="E31" s="14"/>
      <c r="F31" s="14"/>
      <c r="G31" s="14"/>
      <c r="I31" s="28">
        <v>40</v>
      </c>
      <c r="J31" s="8">
        <v>0</v>
      </c>
      <c r="K31" s="8">
        <v>0</v>
      </c>
      <c r="L31" s="8">
        <v>0</v>
      </c>
      <c r="M31" s="8">
        <v>6</v>
      </c>
      <c r="N31" s="8">
        <v>0</v>
      </c>
      <c r="O31" s="8">
        <v>6</v>
      </c>
      <c r="P31" s="8">
        <v>0</v>
      </c>
      <c r="Q31" s="8">
        <f t="shared" si="0"/>
        <v>12</v>
      </c>
      <c r="R31" s="29">
        <f t="shared" si="1"/>
        <v>0</v>
      </c>
      <c r="S31" s="29">
        <f t="shared" si="2"/>
        <v>0</v>
      </c>
      <c r="T31" s="29">
        <f t="shared" si="3"/>
        <v>0</v>
      </c>
      <c r="U31" s="29">
        <f t="shared" si="4"/>
        <v>0.5</v>
      </c>
      <c r="V31" s="29">
        <f t="shared" si="5"/>
        <v>0</v>
      </c>
      <c r="W31" s="29">
        <f t="shared" si="6"/>
        <v>0.5</v>
      </c>
      <c r="X31" s="29">
        <f t="shared" si="7"/>
        <v>0</v>
      </c>
      <c r="Z31" s="28">
        <v>230</v>
      </c>
      <c r="AA31" s="30">
        <v>10.4</v>
      </c>
      <c r="AB31" s="14">
        <f>0.104*AA31</f>
        <v>1.0816</v>
      </c>
      <c r="AC31" s="14">
        <f>0.063*AA31</f>
        <v>0.6552</v>
      </c>
      <c r="AD31" s="14">
        <f>0.167*AA31</f>
        <v>1.7368000000000001</v>
      </c>
      <c r="AF31" s="31">
        <f>0.667*AA31</f>
        <v>6.936800000000001</v>
      </c>
    </row>
    <row r="32" spans="1:43" ht="11.25">
      <c r="A32" s="15"/>
      <c r="B32" s="14"/>
      <c r="C32" s="14"/>
      <c r="D32" s="14"/>
      <c r="E32" s="14"/>
      <c r="F32" s="14"/>
      <c r="G32" s="14"/>
      <c r="H32" s="10" t="s">
        <v>223</v>
      </c>
      <c r="I32" s="28">
        <v>30</v>
      </c>
      <c r="J32" s="8">
        <v>0</v>
      </c>
      <c r="K32" s="8">
        <v>0</v>
      </c>
      <c r="L32" s="8">
        <v>0</v>
      </c>
      <c r="M32" s="8">
        <v>12</v>
      </c>
      <c r="N32" s="8">
        <v>2</v>
      </c>
      <c r="O32" s="8">
        <v>1</v>
      </c>
      <c r="P32" s="8">
        <v>0</v>
      </c>
      <c r="Q32" s="8">
        <f t="shared" si="0"/>
        <v>15</v>
      </c>
      <c r="R32" s="29">
        <f t="shared" si="1"/>
        <v>0</v>
      </c>
      <c r="S32" s="29">
        <f t="shared" si="2"/>
        <v>0</v>
      </c>
      <c r="T32" s="29">
        <f t="shared" si="3"/>
        <v>0</v>
      </c>
      <c r="U32" s="29">
        <f t="shared" si="4"/>
        <v>0.8</v>
      </c>
      <c r="V32" s="29">
        <f t="shared" si="5"/>
        <v>0.13333333333333333</v>
      </c>
      <c r="W32" s="29">
        <f t="shared" si="6"/>
        <v>0.06666666666666667</v>
      </c>
      <c r="X32" s="29">
        <f t="shared" si="7"/>
        <v>0</v>
      </c>
      <c r="AG32" s="14">
        <f>AVERAGE(AB23:AB31)</f>
        <v>1.0816</v>
      </c>
      <c r="AH32" s="14">
        <f>AVERAGE(AC23:AC31)</f>
        <v>0.7697929551336893</v>
      </c>
      <c r="AI32" s="14">
        <f>AVERAGE(AD23:AD31)</f>
        <v>1.6778360001753192</v>
      </c>
      <c r="AJ32" s="14">
        <f>AVERAGE(AE23:AE31)</f>
        <v>0.33633301789184145</v>
      </c>
      <c r="AK32" s="14">
        <f>AVERAGE(AF23:AF31)</f>
        <v>4.6546186915058945</v>
      </c>
      <c r="AL32" s="15" t="s">
        <v>237</v>
      </c>
      <c r="AM32" s="14">
        <f>106*AG32</f>
        <v>114.64959999999999</v>
      </c>
      <c r="AN32" s="14">
        <f>106*AH32</f>
        <v>81.59805324417107</v>
      </c>
      <c r="AO32" s="14">
        <f>106*AI32</f>
        <v>177.85061601858382</v>
      </c>
      <c r="AP32" s="14">
        <f>106*AJ32</f>
        <v>35.65129989653519</v>
      </c>
      <c r="AQ32" s="14">
        <f>106*AK32</f>
        <v>493.3895812996248</v>
      </c>
    </row>
    <row r="33" spans="1:32" ht="11.25">
      <c r="A33" s="38"/>
      <c r="B33" s="14"/>
      <c r="C33" s="14"/>
      <c r="D33" s="14"/>
      <c r="E33" s="14"/>
      <c r="F33" s="14"/>
      <c r="G33" s="14"/>
      <c r="I33" s="28">
        <v>20</v>
      </c>
      <c r="J33" s="8">
        <v>0</v>
      </c>
      <c r="K33" s="8">
        <v>0</v>
      </c>
      <c r="L33" s="8">
        <v>0</v>
      </c>
      <c r="M33" s="8">
        <v>11</v>
      </c>
      <c r="N33" s="8">
        <v>0</v>
      </c>
      <c r="O33" s="8">
        <v>3</v>
      </c>
      <c r="P33" s="8">
        <v>0</v>
      </c>
      <c r="Q33" s="8">
        <f t="shared" si="0"/>
        <v>14</v>
      </c>
      <c r="R33" s="29">
        <f t="shared" si="1"/>
        <v>0</v>
      </c>
      <c r="S33" s="29">
        <f t="shared" si="2"/>
        <v>0</v>
      </c>
      <c r="T33" s="29">
        <f t="shared" si="3"/>
        <v>0</v>
      </c>
      <c r="U33" s="29">
        <f t="shared" si="4"/>
        <v>0.7857142857142857</v>
      </c>
      <c r="V33" s="29">
        <f t="shared" si="5"/>
        <v>0</v>
      </c>
      <c r="W33" s="29">
        <f t="shared" si="6"/>
        <v>0.21428571428571427</v>
      </c>
      <c r="X33" s="29">
        <f t="shared" si="7"/>
        <v>0</v>
      </c>
      <c r="Z33" s="28">
        <v>238</v>
      </c>
      <c r="AA33" s="30">
        <v>7.1</v>
      </c>
      <c r="AD33" s="14">
        <f>$AA33*U14</f>
        <v>1.2347826086956522</v>
      </c>
      <c r="AF33" s="31">
        <f>$AA33*W14</f>
        <v>5.8652173913043475</v>
      </c>
    </row>
    <row r="34" spans="1:32" ht="11.25">
      <c r="A34" s="15"/>
      <c r="B34" s="14"/>
      <c r="C34" s="14"/>
      <c r="D34" s="14"/>
      <c r="E34" s="14"/>
      <c r="F34" s="14"/>
      <c r="G34" s="14"/>
      <c r="I34" s="28">
        <v>-70</v>
      </c>
      <c r="J34" s="8">
        <v>0</v>
      </c>
      <c r="K34" s="8">
        <v>0</v>
      </c>
      <c r="L34" s="8">
        <v>0</v>
      </c>
      <c r="M34" s="8">
        <v>0</v>
      </c>
      <c r="N34" s="8">
        <v>2</v>
      </c>
      <c r="O34" s="8">
        <v>10</v>
      </c>
      <c r="P34" s="8">
        <v>0</v>
      </c>
      <c r="Q34" s="8">
        <f t="shared" si="0"/>
        <v>12</v>
      </c>
      <c r="R34" s="29">
        <f t="shared" si="1"/>
        <v>0</v>
      </c>
      <c r="S34" s="29">
        <f t="shared" si="2"/>
        <v>0</v>
      </c>
      <c r="T34" s="29">
        <f t="shared" si="3"/>
        <v>0</v>
      </c>
      <c r="U34" s="29">
        <f t="shared" si="4"/>
        <v>0</v>
      </c>
      <c r="V34" s="29">
        <f t="shared" si="5"/>
        <v>0.16666666666666666</v>
      </c>
      <c r="W34" s="29">
        <f t="shared" si="6"/>
        <v>0.8333333333333334</v>
      </c>
      <c r="X34" s="29">
        <f t="shared" si="7"/>
        <v>0</v>
      </c>
      <c r="Z34" s="28">
        <v>243</v>
      </c>
      <c r="AA34" s="30">
        <v>4.3</v>
      </c>
      <c r="AD34" s="14">
        <f>$AA34*U13</f>
        <v>1.075</v>
      </c>
      <c r="AF34" s="31">
        <f>$AA34*W13</f>
        <v>3.2249999999999996</v>
      </c>
    </row>
    <row r="35" spans="1:32" ht="11.25">
      <c r="A35" s="15"/>
      <c r="B35" s="14"/>
      <c r="C35" s="14"/>
      <c r="D35" s="14"/>
      <c r="E35" s="14"/>
      <c r="F35" s="14"/>
      <c r="G35" s="14"/>
      <c r="I35" s="28">
        <v>-75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14.5</v>
      </c>
      <c r="P35" s="8">
        <v>0</v>
      </c>
      <c r="Q35" s="8">
        <f t="shared" si="0"/>
        <v>14.5</v>
      </c>
      <c r="R35" s="29">
        <f t="shared" si="1"/>
        <v>0</v>
      </c>
      <c r="S35" s="29">
        <f t="shared" si="2"/>
        <v>0</v>
      </c>
      <c r="T35" s="29">
        <f t="shared" si="3"/>
        <v>0</v>
      </c>
      <c r="U35" s="29">
        <f t="shared" si="4"/>
        <v>0</v>
      </c>
      <c r="V35" s="29">
        <f t="shared" si="5"/>
        <v>0</v>
      </c>
      <c r="W35" s="29">
        <f t="shared" si="6"/>
        <v>1</v>
      </c>
      <c r="X35" s="29">
        <f t="shared" si="7"/>
        <v>0</v>
      </c>
      <c r="Z35" s="28">
        <v>280</v>
      </c>
      <c r="AA35" s="30">
        <v>5</v>
      </c>
      <c r="AE35" s="14">
        <f>$AA35*V12</f>
        <v>0.09259259259259259</v>
      </c>
      <c r="AF35" s="31">
        <f>$AA35*W12</f>
        <v>4.907407407407407</v>
      </c>
    </row>
    <row r="36" spans="1:32" ht="11.25">
      <c r="A36" s="15"/>
      <c r="B36" s="14"/>
      <c r="C36" s="14"/>
      <c r="D36" s="14"/>
      <c r="E36" s="14"/>
      <c r="F36" s="14"/>
      <c r="G36" s="14"/>
      <c r="I36" s="28">
        <v>-80</v>
      </c>
      <c r="J36" s="8">
        <v>0</v>
      </c>
      <c r="K36" s="8">
        <v>5</v>
      </c>
      <c r="L36" s="8">
        <v>0</v>
      </c>
      <c r="M36" s="8">
        <v>2</v>
      </c>
      <c r="N36" s="8">
        <v>0.5</v>
      </c>
      <c r="O36" s="8">
        <v>9</v>
      </c>
      <c r="P36" s="8">
        <v>0</v>
      </c>
      <c r="Q36" s="8">
        <f t="shared" si="0"/>
        <v>16.5</v>
      </c>
      <c r="R36" s="29">
        <f t="shared" si="1"/>
        <v>0</v>
      </c>
      <c r="S36" s="29">
        <f t="shared" si="2"/>
        <v>0.30303030303030304</v>
      </c>
      <c r="T36" s="29">
        <f t="shared" si="3"/>
        <v>0</v>
      </c>
      <c r="U36" s="29">
        <f t="shared" si="4"/>
        <v>0.12121212121212122</v>
      </c>
      <c r="V36" s="29">
        <f t="shared" si="5"/>
        <v>0.030303030303030304</v>
      </c>
      <c r="W36" s="29">
        <f t="shared" si="6"/>
        <v>0.5454545454545454</v>
      </c>
      <c r="X36" s="29">
        <f t="shared" si="7"/>
        <v>0</v>
      </c>
      <c r="Z36" s="28">
        <v>320</v>
      </c>
      <c r="AA36" s="30">
        <v>5.4</v>
      </c>
      <c r="AD36" s="14">
        <f>$AA36*U11</f>
        <v>0.6230769230769232</v>
      </c>
      <c r="AE36" s="14">
        <f>$AA36*V11</f>
        <v>0.3115384615384616</v>
      </c>
      <c r="AF36" s="31">
        <f>$AA36*W11</f>
        <v>4.4653846153846155</v>
      </c>
    </row>
    <row r="37" spans="9:32" ht="11.25">
      <c r="I37" s="28">
        <v>-85</v>
      </c>
      <c r="J37" s="8">
        <v>2</v>
      </c>
      <c r="K37" s="8">
        <v>4</v>
      </c>
      <c r="L37" s="8">
        <v>0</v>
      </c>
      <c r="M37" s="8">
        <v>2</v>
      </c>
      <c r="N37" s="8">
        <v>0</v>
      </c>
      <c r="O37" s="8">
        <v>11</v>
      </c>
      <c r="P37" s="8">
        <v>0</v>
      </c>
      <c r="Q37" s="8">
        <f t="shared" si="0"/>
        <v>19</v>
      </c>
      <c r="R37" s="29">
        <f t="shared" si="1"/>
        <v>0.10526315789473684</v>
      </c>
      <c r="S37" s="29">
        <f t="shared" si="2"/>
        <v>0.21052631578947367</v>
      </c>
      <c r="T37" s="29">
        <f t="shared" si="3"/>
        <v>0</v>
      </c>
      <c r="U37" s="29">
        <f t="shared" si="4"/>
        <v>0.10526315789473684</v>
      </c>
      <c r="V37" s="29">
        <f t="shared" si="5"/>
        <v>0</v>
      </c>
      <c r="W37" s="29">
        <f t="shared" si="6"/>
        <v>0.5789473684210527</v>
      </c>
      <c r="X37" s="29">
        <f t="shared" si="7"/>
        <v>0</v>
      </c>
      <c r="Z37" s="28">
        <v>360</v>
      </c>
      <c r="AA37" s="30">
        <v>6.9</v>
      </c>
      <c r="AE37" s="14">
        <f>$AA37*V10</f>
        <v>0.15</v>
      </c>
      <c r="AF37" s="31">
        <f>$AA37*W10</f>
        <v>6.750000000000001</v>
      </c>
    </row>
    <row r="38" spans="1:32" ht="11.25">
      <c r="A38" s="15"/>
      <c r="B38" s="14"/>
      <c r="C38" s="14"/>
      <c r="D38" s="14"/>
      <c r="E38" s="14"/>
      <c r="F38" s="14"/>
      <c r="G38" s="14"/>
      <c r="H38" s="10" t="s">
        <v>223</v>
      </c>
      <c r="I38" s="28">
        <v>-90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12</v>
      </c>
      <c r="P38" s="8">
        <v>0</v>
      </c>
      <c r="Q38" s="8">
        <f t="shared" si="0"/>
        <v>12</v>
      </c>
      <c r="R38" s="29">
        <f aca="true" t="shared" si="9" ref="R38:X38">J38/$Q38</f>
        <v>0</v>
      </c>
      <c r="S38" s="29">
        <f t="shared" si="9"/>
        <v>0</v>
      </c>
      <c r="T38" s="29">
        <f t="shared" si="9"/>
        <v>0</v>
      </c>
      <c r="U38" s="29">
        <f t="shared" si="9"/>
        <v>0</v>
      </c>
      <c r="V38" s="29">
        <f t="shared" si="9"/>
        <v>0</v>
      </c>
      <c r="W38" s="29">
        <f t="shared" si="9"/>
        <v>1</v>
      </c>
      <c r="X38" s="29">
        <f t="shared" si="9"/>
        <v>0</v>
      </c>
      <c r="Z38" s="28">
        <v>400</v>
      </c>
      <c r="AA38" s="30">
        <v>2.9</v>
      </c>
      <c r="AF38" s="31">
        <f>$AA38*W9</f>
        <v>2.9</v>
      </c>
    </row>
    <row r="39" spans="9:32" ht="11.25">
      <c r="I39" s="16" t="s">
        <v>197</v>
      </c>
      <c r="J39" s="16">
        <v>6</v>
      </c>
      <c r="K39" s="16">
        <v>52.5</v>
      </c>
      <c r="L39" s="16">
        <v>61.5</v>
      </c>
      <c r="M39" s="16">
        <v>145.5</v>
      </c>
      <c r="N39" s="16">
        <v>28.5</v>
      </c>
      <c r="O39" s="16">
        <v>419.5</v>
      </c>
      <c r="P39" s="16">
        <v>1</v>
      </c>
      <c r="Q39" s="8">
        <f>SUM(J39:P39)</f>
        <v>714.5</v>
      </c>
      <c r="R39" s="8"/>
      <c r="S39" s="8"/>
      <c r="T39" s="8"/>
      <c r="U39" s="8"/>
      <c r="V39" s="8"/>
      <c r="W39" s="8"/>
      <c r="X39" s="8"/>
      <c r="Z39" s="28">
        <v>440</v>
      </c>
      <c r="AA39" s="30">
        <v>1.5</v>
      </c>
      <c r="AC39" s="14">
        <f>$AA39*T8</f>
        <v>0.42857142857142855</v>
      </c>
      <c r="AD39" s="14">
        <f>$AA39*U8</f>
        <v>0.10714285714285714</v>
      </c>
      <c r="AF39" s="31">
        <f>$AA39*W8</f>
        <v>0.9642857142857144</v>
      </c>
    </row>
    <row r="40" spans="9:32" ht="11.25">
      <c r="I40" s="16" t="s">
        <v>194</v>
      </c>
      <c r="J40" s="45">
        <v>0.8397480755773268</v>
      </c>
      <c r="K40" s="45">
        <v>7.3477956613016095</v>
      </c>
      <c r="L40" s="45">
        <v>8.6074177746676</v>
      </c>
      <c r="M40" s="45">
        <v>20.363890832750176</v>
      </c>
      <c r="N40" s="45">
        <v>3.9888033589923024</v>
      </c>
      <c r="O40" s="45">
        <v>58.71238628411477</v>
      </c>
      <c r="P40" s="45">
        <v>0.13995801259622112</v>
      </c>
      <c r="Q40" s="45"/>
      <c r="R40" s="45"/>
      <c r="S40" s="45"/>
      <c r="T40" s="45"/>
      <c r="U40" s="45"/>
      <c r="V40" s="45"/>
      <c r="W40" s="45"/>
      <c r="X40" s="45"/>
      <c r="Z40" s="28">
        <v>485</v>
      </c>
      <c r="AA40" s="30">
        <v>2.2</v>
      </c>
      <c r="AC40" s="14">
        <f>$AA40*T7</f>
        <v>0.9777777777777779</v>
      </c>
      <c r="AF40" s="31">
        <f>$AA40*W7</f>
        <v>1.2222222222222223</v>
      </c>
    </row>
    <row r="41" spans="26:38" ht="11.25">
      <c r="Z41" s="28">
        <v>490</v>
      </c>
      <c r="AA41" s="30">
        <v>1.9</v>
      </c>
      <c r="AB41" s="14">
        <f>$AA41*S6</f>
        <v>0.6</v>
      </c>
      <c r="AC41" s="14">
        <f>$AA41*T6</f>
        <v>0.3</v>
      </c>
      <c r="AD41" s="14">
        <f>$AA41*U6</f>
        <v>0.49999999999999994</v>
      </c>
      <c r="AE41" s="14">
        <f>$AA41*V6</f>
        <v>0.39999999999999997</v>
      </c>
      <c r="AF41" s="31">
        <f>$AA41*W6</f>
        <v>0.09999999999999999</v>
      </c>
      <c r="AG41" s="14"/>
      <c r="AH41" s="14"/>
      <c r="AI41" s="14"/>
      <c r="AJ41" s="14"/>
      <c r="AK41" s="14"/>
      <c r="AL41" s="38"/>
    </row>
    <row r="42" spans="26:32" ht="11.25">
      <c r="Z42" s="28">
        <v>495</v>
      </c>
      <c r="AA42" s="30">
        <v>2.7</v>
      </c>
      <c r="AB42" s="14">
        <f>$AA42*S5</f>
        <v>2</v>
      </c>
      <c r="AD42" s="14">
        <f>$AA42*U5</f>
        <v>0.2</v>
      </c>
      <c r="AE42" s="14">
        <f>$AA42*V5</f>
        <v>0.3</v>
      </c>
      <c r="AF42" s="31"/>
    </row>
    <row r="43" spans="26:32" ht="11.25">
      <c r="Z43" s="28">
        <v>500</v>
      </c>
      <c r="AA43" s="30">
        <v>2.7</v>
      </c>
      <c r="AB43" s="14">
        <f>0.308*AA43</f>
        <v>0.8316</v>
      </c>
      <c r="AC43" s="14">
        <f>0.615*AA43</f>
        <v>1.6605</v>
      </c>
      <c r="AD43" s="14">
        <f>0.077*AA43</f>
        <v>0.2079</v>
      </c>
      <c r="AF43" s="31"/>
    </row>
    <row r="44" spans="26:32" ht="11.25">
      <c r="Z44" s="28">
        <v>505</v>
      </c>
      <c r="AA44" s="30">
        <v>2.6</v>
      </c>
      <c r="AB44" s="14">
        <f>$AA44*S3</f>
        <v>0.5777777777777777</v>
      </c>
      <c r="AC44" s="14">
        <f>$AA44*T3</f>
        <v>0.48148148148148145</v>
      </c>
      <c r="AD44" s="14">
        <f>$AA44*U3</f>
        <v>0.9629629629629629</v>
      </c>
      <c r="AE44" s="14">
        <f>$AA44*V3</f>
        <v>0.28888888888888886</v>
      </c>
      <c r="AF44" s="31"/>
    </row>
    <row r="45" spans="32:43" ht="11.25">
      <c r="AF45" s="31"/>
      <c r="AG45" s="14">
        <f>AVERAGE(AB33:AB44)</f>
        <v>1.0023444444444445</v>
      </c>
      <c r="AH45" s="14">
        <f>AVERAGE(AC33:AC44)</f>
        <v>0.7696661375661376</v>
      </c>
      <c r="AI45" s="14">
        <f>AVERAGE(AD33:AD44)</f>
        <v>0.6138581689847995</v>
      </c>
      <c r="AJ45" s="14">
        <f>AVERAGE(AE33:AE44)</f>
        <v>0.25716999050332384</v>
      </c>
      <c r="AK45" s="14">
        <f>AVERAGE(AF33:AF44)</f>
        <v>3.377724150067145</v>
      </c>
      <c r="AL45" s="38" t="s">
        <v>238</v>
      </c>
      <c r="AM45" s="14">
        <f>268*AG45</f>
        <v>268.62831111111115</v>
      </c>
      <c r="AN45" s="14">
        <f>268*AH45</f>
        <v>206.27052486772487</v>
      </c>
      <c r="AO45" s="14">
        <f>268*AI45</f>
        <v>164.51398928792628</v>
      </c>
      <c r="AP45" s="14">
        <f>268*AJ45</f>
        <v>68.92155745489079</v>
      </c>
      <c r="AQ45" s="14">
        <f>268*AK45</f>
        <v>905.2300722179949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45"/>
  <sheetViews>
    <sheetView workbookViewId="0" topLeftCell="A1">
      <selection activeCell="I32" sqref="I32"/>
    </sheetView>
  </sheetViews>
  <sheetFormatPr defaultColWidth="9.00390625" defaultRowHeight="12"/>
  <cols>
    <col min="1" max="4" width="9.125" style="9" customWidth="1"/>
    <col min="5" max="5" width="11.25390625" style="9" bestFit="1" customWidth="1"/>
    <col min="6" max="6" width="9.375" style="9" bestFit="1" customWidth="1"/>
    <col min="7" max="7" width="10.00390625" style="9" bestFit="1" customWidth="1"/>
    <col min="8" max="10" width="9.125" style="9" customWidth="1"/>
    <col min="11" max="11" width="5.875" style="9" bestFit="1" customWidth="1"/>
    <col min="12" max="18" width="6.125" style="9" bestFit="1" customWidth="1"/>
    <col min="19" max="19" width="8.875" style="9" bestFit="1" customWidth="1"/>
    <col min="20" max="26" width="9.125" style="9" customWidth="1"/>
    <col min="27" max="27" width="9.125" style="10" customWidth="1"/>
    <col min="28" max="28" width="6.375" style="9" bestFit="1" customWidth="1"/>
    <col min="29" max="29" width="14.75390625" style="13" bestFit="1" customWidth="1"/>
    <col min="30" max="43" width="9.125" style="9" customWidth="1"/>
    <col min="44" max="44" width="10.125" style="15" bestFit="1" customWidth="1"/>
    <col min="45" max="51" width="9.125" style="14" customWidth="1"/>
    <col min="52" max="16384" width="9.125" style="9" customWidth="1"/>
  </cols>
  <sheetData>
    <row r="1" spans="1:45" ht="11.25">
      <c r="A1" s="7" t="s">
        <v>200</v>
      </c>
      <c r="L1" s="9" t="s">
        <v>239</v>
      </c>
      <c r="T1" s="9" t="s">
        <v>202</v>
      </c>
      <c r="AD1" s="9" t="s">
        <v>240</v>
      </c>
      <c r="AK1" s="9" t="s">
        <v>241</v>
      </c>
      <c r="AS1" s="14" t="s">
        <v>242</v>
      </c>
    </row>
    <row r="2" spans="11:51" ht="11.25">
      <c r="K2" s="16" t="s">
        <v>193</v>
      </c>
      <c r="L2" s="46" t="s">
        <v>10</v>
      </c>
      <c r="M2" s="46" t="s">
        <v>9</v>
      </c>
      <c r="N2" s="46" t="s">
        <v>12</v>
      </c>
      <c r="O2" s="46" t="s">
        <v>5</v>
      </c>
      <c r="P2" s="46" t="s">
        <v>11</v>
      </c>
      <c r="Q2" s="46" t="s">
        <v>20</v>
      </c>
      <c r="R2" s="46" t="s">
        <v>19</v>
      </c>
      <c r="S2" s="46"/>
      <c r="T2" s="46" t="s">
        <v>10</v>
      </c>
      <c r="U2" s="46" t="s">
        <v>9</v>
      </c>
      <c r="V2" s="46" t="s">
        <v>12</v>
      </c>
      <c r="W2" s="46" t="s">
        <v>5</v>
      </c>
      <c r="X2" s="46" t="s">
        <v>11</v>
      </c>
      <c r="Y2" s="46" t="s">
        <v>20</v>
      </c>
      <c r="Z2" s="46" t="s">
        <v>19</v>
      </c>
      <c r="AA2" s="47"/>
      <c r="AB2" s="48" t="s">
        <v>3</v>
      </c>
      <c r="AC2" s="48" t="s">
        <v>198</v>
      </c>
      <c r="AD2" s="46" t="s">
        <v>10</v>
      </c>
      <c r="AE2" s="46" t="s">
        <v>9</v>
      </c>
      <c r="AF2" s="46" t="s">
        <v>12</v>
      </c>
      <c r="AG2" s="46" t="s">
        <v>5</v>
      </c>
      <c r="AH2" s="46" t="s">
        <v>11</v>
      </c>
      <c r="AI2" s="46" t="s">
        <v>20</v>
      </c>
      <c r="AJ2" s="46" t="s">
        <v>19</v>
      </c>
      <c r="AK2" s="46" t="s">
        <v>10</v>
      </c>
      <c r="AL2" s="46" t="s">
        <v>9</v>
      </c>
      <c r="AM2" s="46" t="s">
        <v>12</v>
      </c>
      <c r="AN2" s="46" t="s">
        <v>5</v>
      </c>
      <c r="AO2" s="46" t="s">
        <v>11</v>
      </c>
      <c r="AP2" s="46" t="s">
        <v>20</v>
      </c>
      <c r="AQ2" s="46" t="s">
        <v>19</v>
      </c>
      <c r="AS2" s="49" t="s">
        <v>10</v>
      </c>
      <c r="AT2" s="49" t="s">
        <v>9</v>
      </c>
      <c r="AU2" s="49" t="s">
        <v>12</v>
      </c>
      <c r="AV2" s="49" t="s">
        <v>5</v>
      </c>
      <c r="AW2" s="49" t="s">
        <v>11</v>
      </c>
      <c r="AX2" s="49" t="s">
        <v>20</v>
      </c>
      <c r="AY2" s="49" t="s">
        <v>19</v>
      </c>
    </row>
    <row r="3" spans="11:36" ht="11.25">
      <c r="K3" s="50">
        <v>-100</v>
      </c>
      <c r="L3" s="8">
        <v>3.5</v>
      </c>
      <c r="M3" s="8">
        <v>17</v>
      </c>
      <c r="N3" s="8">
        <v>2.5</v>
      </c>
      <c r="O3" s="8">
        <v>0</v>
      </c>
      <c r="P3" s="8">
        <v>0</v>
      </c>
      <c r="Q3" s="8">
        <v>0</v>
      </c>
      <c r="R3" s="8">
        <v>0</v>
      </c>
      <c r="S3" s="8">
        <f aca="true" t="shared" si="0" ref="S3:S39">SUM(L3:R3)</f>
        <v>23</v>
      </c>
      <c r="T3" s="14">
        <f aca="true" t="shared" si="1" ref="T3:T39">L3/$S3</f>
        <v>0.15217391304347827</v>
      </c>
      <c r="U3" s="14">
        <f aca="true" t="shared" si="2" ref="U3:U39">M3/$S3</f>
        <v>0.7391304347826086</v>
      </c>
      <c r="V3" s="14">
        <f aca="true" t="shared" si="3" ref="V3:V39">N3/$S3</f>
        <v>0.10869565217391304</v>
      </c>
      <c r="W3" s="14">
        <f aca="true" t="shared" si="4" ref="W3:W39">O3/$S3</f>
        <v>0</v>
      </c>
      <c r="X3" s="14">
        <f aca="true" t="shared" si="5" ref="X3:X39">P3/$S3</f>
        <v>0</v>
      </c>
      <c r="Y3" s="14">
        <f aca="true" t="shared" si="6" ref="Y3:Y39">Q3/$S3</f>
        <v>0</v>
      </c>
      <c r="Z3" s="14">
        <f aca="true" t="shared" si="7" ref="Z3:Z39">R3/$S3</f>
        <v>0</v>
      </c>
      <c r="AA3" s="51"/>
      <c r="AB3" s="50">
        <v>-100</v>
      </c>
      <c r="AC3" s="13">
        <v>2.3</v>
      </c>
      <c r="AD3" s="14">
        <f aca="true" t="shared" si="8" ref="AD3:AJ7">$AC3*T3</f>
        <v>0.35</v>
      </c>
      <c r="AE3" s="14">
        <f t="shared" si="8"/>
        <v>1.6999999999999997</v>
      </c>
      <c r="AF3" s="14">
        <f t="shared" si="8"/>
        <v>0.24999999999999997</v>
      </c>
      <c r="AG3" s="14">
        <f t="shared" si="8"/>
        <v>0</v>
      </c>
      <c r="AH3" s="14">
        <f t="shared" si="8"/>
        <v>0</v>
      </c>
      <c r="AI3" s="14">
        <f t="shared" si="8"/>
        <v>0</v>
      </c>
      <c r="AJ3" s="14">
        <f t="shared" si="8"/>
        <v>0</v>
      </c>
    </row>
    <row r="4" spans="2:36" ht="11.25">
      <c r="B4" s="9" t="s">
        <v>243</v>
      </c>
      <c r="K4" s="50">
        <v>-95</v>
      </c>
      <c r="L4" s="8">
        <v>9</v>
      </c>
      <c r="M4" s="8">
        <v>14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f t="shared" si="0"/>
        <v>23</v>
      </c>
      <c r="T4" s="14">
        <f t="shared" si="1"/>
        <v>0.391304347826087</v>
      </c>
      <c r="U4" s="14">
        <f t="shared" si="2"/>
        <v>0.6086956521739131</v>
      </c>
      <c r="V4" s="14">
        <f t="shared" si="3"/>
        <v>0</v>
      </c>
      <c r="W4" s="14">
        <f t="shared" si="4"/>
        <v>0</v>
      </c>
      <c r="X4" s="14">
        <f t="shared" si="5"/>
        <v>0</v>
      </c>
      <c r="Y4" s="14">
        <f t="shared" si="6"/>
        <v>0</v>
      </c>
      <c r="Z4" s="14">
        <f t="shared" si="7"/>
        <v>0</v>
      </c>
      <c r="AA4" s="51"/>
      <c r="AB4" s="50">
        <v>-95</v>
      </c>
      <c r="AC4" s="13">
        <v>2.6</v>
      </c>
      <c r="AD4" s="14">
        <f t="shared" si="8"/>
        <v>1.0173913043478262</v>
      </c>
      <c r="AE4" s="14">
        <f t="shared" si="8"/>
        <v>1.582608695652174</v>
      </c>
      <c r="AF4" s="14">
        <f t="shared" si="8"/>
        <v>0</v>
      </c>
      <c r="AG4" s="14">
        <f t="shared" si="8"/>
        <v>0</v>
      </c>
      <c r="AH4" s="14">
        <f t="shared" si="8"/>
        <v>0</v>
      </c>
      <c r="AI4" s="14">
        <f t="shared" si="8"/>
        <v>0</v>
      </c>
      <c r="AJ4" s="14">
        <f t="shared" si="8"/>
        <v>0</v>
      </c>
    </row>
    <row r="5" spans="1:36" ht="11.25">
      <c r="A5" s="15"/>
      <c r="B5" s="49" t="s">
        <v>244</v>
      </c>
      <c r="C5" s="49" t="s">
        <v>245</v>
      </c>
      <c r="D5" s="49" t="s">
        <v>246</v>
      </c>
      <c r="E5" s="49" t="s">
        <v>247</v>
      </c>
      <c r="F5" s="49" t="s">
        <v>248</v>
      </c>
      <c r="G5" s="49" t="s">
        <v>249</v>
      </c>
      <c r="H5" s="49" t="s">
        <v>250</v>
      </c>
      <c r="K5" s="50">
        <v>-90</v>
      </c>
      <c r="L5" s="8">
        <v>11</v>
      </c>
      <c r="M5" s="8">
        <v>12</v>
      </c>
      <c r="N5" s="8">
        <v>1</v>
      </c>
      <c r="O5" s="8">
        <v>0</v>
      </c>
      <c r="P5" s="8">
        <v>0</v>
      </c>
      <c r="Q5" s="8">
        <v>0</v>
      </c>
      <c r="R5" s="8">
        <v>0</v>
      </c>
      <c r="S5" s="8">
        <f t="shared" si="0"/>
        <v>24</v>
      </c>
      <c r="T5" s="14">
        <f t="shared" si="1"/>
        <v>0.4583333333333333</v>
      </c>
      <c r="U5" s="14">
        <f t="shared" si="2"/>
        <v>0.5</v>
      </c>
      <c r="V5" s="14">
        <f t="shared" si="3"/>
        <v>0.041666666666666664</v>
      </c>
      <c r="W5" s="14">
        <f t="shared" si="4"/>
        <v>0</v>
      </c>
      <c r="X5" s="14">
        <f t="shared" si="5"/>
        <v>0</v>
      </c>
      <c r="Y5" s="14">
        <f t="shared" si="6"/>
        <v>0</v>
      </c>
      <c r="Z5" s="14">
        <f t="shared" si="7"/>
        <v>0</v>
      </c>
      <c r="AA5" s="51" t="s">
        <v>223</v>
      </c>
      <c r="AB5" s="50">
        <v>-90</v>
      </c>
      <c r="AC5" s="13">
        <v>2.7</v>
      </c>
      <c r="AD5" s="14">
        <f t="shared" si="8"/>
        <v>1.2375</v>
      </c>
      <c r="AE5" s="14">
        <f t="shared" si="8"/>
        <v>1.35</v>
      </c>
      <c r="AF5" s="14">
        <f t="shared" si="8"/>
        <v>0.1125</v>
      </c>
      <c r="AG5" s="14">
        <f t="shared" si="8"/>
        <v>0</v>
      </c>
      <c r="AH5" s="14">
        <f t="shared" si="8"/>
        <v>0</v>
      </c>
      <c r="AI5" s="14">
        <f t="shared" si="8"/>
        <v>0</v>
      </c>
      <c r="AJ5" s="14">
        <f t="shared" si="8"/>
        <v>0</v>
      </c>
    </row>
    <row r="6" spans="1:36" ht="11.25">
      <c r="A6" s="52">
        <v>-90</v>
      </c>
      <c r="B6" s="14">
        <f aca="true" t="shared" si="9" ref="B6:H6">(B19/$I$19)*100</f>
        <v>41.128330995792425</v>
      </c>
      <c r="C6" s="14">
        <f t="shared" si="9"/>
        <v>29.887798036465636</v>
      </c>
      <c r="D6" s="14">
        <f t="shared" si="9"/>
        <v>25.543010752688172</v>
      </c>
      <c r="E6" s="14">
        <f t="shared" si="9"/>
        <v>3.4408602150537635</v>
      </c>
      <c r="F6" s="14">
        <f t="shared" si="9"/>
        <v>0</v>
      </c>
      <c r="G6" s="14">
        <f t="shared" si="9"/>
        <v>0</v>
      </c>
      <c r="H6" s="14">
        <f t="shared" si="9"/>
        <v>0</v>
      </c>
      <c r="I6" s="14"/>
      <c r="K6" s="50">
        <v>-85</v>
      </c>
      <c r="L6" s="8">
        <v>21</v>
      </c>
      <c r="M6" s="8">
        <v>0</v>
      </c>
      <c r="N6" s="8">
        <v>9</v>
      </c>
      <c r="O6" s="8">
        <v>0</v>
      </c>
      <c r="P6" s="8">
        <v>0</v>
      </c>
      <c r="Q6" s="8">
        <v>0</v>
      </c>
      <c r="R6" s="8">
        <v>0</v>
      </c>
      <c r="S6" s="8">
        <f t="shared" si="0"/>
        <v>30</v>
      </c>
      <c r="T6" s="14">
        <f t="shared" si="1"/>
        <v>0.7</v>
      </c>
      <c r="U6" s="14">
        <f t="shared" si="2"/>
        <v>0</v>
      </c>
      <c r="V6" s="14">
        <f t="shared" si="3"/>
        <v>0.3</v>
      </c>
      <c r="W6" s="14">
        <f t="shared" si="4"/>
        <v>0</v>
      </c>
      <c r="X6" s="14">
        <f t="shared" si="5"/>
        <v>0</v>
      </c>
      <c r="Y6" s="14">
        <f t="shared" si="6"/>
        <v>0</v>
      </c>
      <c r="Z6" s="14">
        <f t="shared" si="7"/>
        <v>0</v>
      </c>
      <c r="AA6" s="51"/>
      <c r="AB6" s="50">
        <v>-85</v>
      </c>
      <c r="AC6" s="13">
        <v>3.1</v>
      </c>
      <c r="AD6" s="14">
        <f t="shared" si="8"/>
        <v>2.17</v>
      </c>
      <c r="AE6" s="14">
        <f t="shared" si="8"/>
        <v>0</v>
      </c>
      <c r="AF6" s="14">
        <f t="shared" si="8"/>
        <v>0.9299999999999999</v>
      </c>
      <c r="AG6" s="14">
        <f t="shared" si="8"/>
        <v>0</v>
      </c>
      <c r="AH6" s="14">
        <f t="shared" si="8"/>
        <v>0</v>
      </c>
      <c r="AI6" s="14">
        <f t="shared" si="8"/>
        <v>0</v>
      </c>
      <c r="AJ6" s="14">
        <f t="shared" si="8"/>
        <v>0</v>
      </c>
    </row>
    <row r="7" spans="1:36" ht="11.25">
      <c r="A7" s="15">
        <v>40</v>
      </c>
      <c r="B7" s="14">
        <f aca="true" t="shared" si="10" ref="B7:H7">(B20/$I$20)*100</f>
        <v>28.588516746411486</v>
      </c>
      <c r="C7" s="14">
        <f t="shared" si="10"/>
        <v>19.138755980861244</v>
      </c>
      <c r="D7" s="14">
        <f t="shared" si="10"/>
        <v>37.350478468899524</v>
      </c>
      <c r="E7" s="14">
        <f t="shared" si="10"/>
        <v>0</v>
      </c>
      <c r="F7" s="14">
        <f t="shared" si="10"/>
        <v>10.13755980861244</v>
      </c>
      <c r="G7" s="14">
        <f t="shared" si="10"/>
        <v>4.784688995215311</v>
      </c>
      <c r="H7" s="14">
        <f t="shared" si="10"/>
        <v>0</v>
      </c>
      <c r="I7" s="14"/>
      <c r="K7" s="50">
        <v>-80</v>
      </c>
      <c r="L7" s="8">
        <v>6</v>
      </c>
      <c r="M7" s="8">
        <v>0</v>
      </c>
      <c r="N7" s="8">
        <v>10</v>
      </c>
      <c r="O7" s="8">
        <v>2</v>
      </c>
      <c r="P7" s="8">
        <v>0</v>
      </c>
      <c r="Q7" s="8">
        <v>0</v>
      </c>
      <c r="R7" s="8">
        <v>0</v>
      </c>
      <c r="S7" s="8">
        <f t="shared" si="0"/>
        <v>18</v>
      </c>
      <c r="T7" s="14">
        <f t="shared" si="1"/>
        <v>0.3333333333333333</v>
      </c>
      <c r="U7" s="14">
        <f t="shared" si="2"/>
        <v>0</v>
      </c>
      <c r="V7" s="14">
        <f t="shared" si="3"/>
        <v>0.5555555555555556</v>
      </c>
      <c r="W7" s="14">
        <f t="shared" si="4"/>
        <v>0.1111111111111111</v>
      </c>
      <c r="X7" s="14">
        <f t="shared" si="5"/>
        <v>0</v>
      </c>
      <c r="Y7" s="14">
        <f t="shared" si="6"/>
        <v>0</v>
      </c>
      <c r="Z7" s="14">
        <f t="shared" si="7"/>
        <v>0</v>
      </c>
      <c r="AA7" s="51"/>
      <c r="AB7" s="50">
        <v>-80</v>
      </c>
      <c r="AC7" s="13">
        <v>4.8</v>
      </c>
      <c r="AD7" s="14">
        <f t="shared" si="8"/>
        <v>1.5999999999999999</v>
      </c>
      <c r="AE7" s="14">
        <f t="shared" si="8"/>
        <v>0</v>
      </c>
      <c r="AF7" s="14">
        <f t="shared" si="8"/>
        <v>2.6666666666666665</v>
      </c>
      <c r="AG7" s="14">
        <f t="shared" si="8"/>
        <v>0.5333333333333333</v>
      </c>
      <c r="AH7" s="14">
        <f t="shared" si="8"/>
        <v>0</v>
      </c>
      <c r="AI7" s="14">
        <f t="shared" si="8"/>
        <v>0</v>
      </c>
      <c r="AJ7" s="14">
        <f t="shared" si="8"/>
        <v>0</v>
      </c>
    </row>
    <row r="8" spans="1:51" ht="11.25">
      <c r="A8" s="15">
        <v>60</v>
      </c>
      <c r="B8" s="14">
        <f aca="true" t="shared" si="11" ref="B8:H8">(B21/$I$21)*100</f>
        <v>27.049180327868854</v>
      </c>
      <c r="C8" s="14">
        <f t="shared" si="11"/>
        <v>53.14207650273225</v>
      </c>
      <c r="D8" s="14">
        <f t="shared" si="11"/>
        <v>11.612021857923494</v>
      </c>
      <c r="E8" s="14">
        <f t="shared" si="11"/>
        <v>0</v>
      </c>
      <c r="F8" s="14">
        <f t="shared" si="11"/>
        <v>8.19672131147541</v>
      </c>
      <c r="G8" s="14">
        <f t="shared" si="11"/>
        <v>0</v>
      </c>
      <c r="H8" s="14">
        <f t="shared" si="11"/>
        <v>0</v>
      </c>
      <c r="I8" s="14"/>
      <c r="K8" s="50">
        <v>30</v>
      </c>
      <c r="L8" s="8">
        <v>7</v>
      </c>
      <c r="M8" s="8">
        <v>8</v>
      </c>
      <c r="N8" s="8">
        <v>2</v>
      </c>
      <c r="O8" s="8">
        <v>0</v>
      </c>
      <c r="P8" s="8">
        <v>3</v>
      </c>
      <c r="Q8" s="8">
        <v>2</v>
      </c>
      <c r="R8" s="8">
        <v>0</v>
      </c>
      <c r="S8" s="8">
        <f t="shared" si="0"/>
        <v>22</v>
      </c>
      <c r="T8" s="14">
        <f t="shared" si="1"/>
        <v>0.3181818181818182</v>
      </c>
      <c r="U8" s="14">
        <f t="shared" si="2"/>
        <v>0.36363636363636365</v>
      </c>
      <c r="V8" s="14">
        <f t="shared" si="3"/>
        <v>0.09090909090909091</v>
      </c>
      <c r="W8" s="14">
        <f t="shared" si="4"/>
        <v>0</v>
      </c>
      <c r="X8" s="14">
        <f t="shared" si="5"/>
        <v>0.13636363636363635</v>
      </c>
      <c r="Y8" s="14">
        <f t="shared" si="6"/>
        <v>0.09090909090909091</v>
      </c>
      <c r="Z8" s="14">
        <f t="shared" si="7"/>
        <v>0</v>
      </c>
      <c r="AA8" s="51"/>
      <c r="AB8" s="50"/>
      <c r="AD8" s="14"/>
      <c r="AE8" s="14"/>
      <c r="AF8" s="14"/>
      <c r="AG8" s="14"/>
      <c r="AH8" s="14"/>
      <c r="AI8" s="14"/>
      <c r="AJ8" s="14"/>
      <c r="AK8" s="14">
        <f aca="true" t="shared" si="12" ref="AK8:AQ8">AVERAGE(AD3:AD7)</f>
        <v>1.2749782608695652</v>
      </c>
      <c r="AL8" s="14">
        <f t="shared" si="12"/>
        <v>0.9265217391304347</v>
      </c>
      <c r="AM8" s="14">
        <f t="shared" si="12"/>
        <v>0.7918333333333333</v>
      </c>
      <c r="AN8" s="14">
        <f t="shared" si="12"/>
        <v>0.10666666666666666</v>
      </c>
      <c r="AO8" s="14">
        <f t="shared" si="12"/>
        <v>0</v>
      </c>
      <c r="AP8" s="14">
        <f t="shared" si="12"/>
        <v>0</v>
      </c>
      <c r="AQ8" s="14">
        <f t="shared" si="12"/>
        <v>0</v>
      </c>
      <c r="AR8" s="52" t="s">
        <v>251</v>
      </c>
      <c r="AS8" s="14">
        <f aca="true" t="shared" si="13" ref="AS8:AY8">90*AK8</f>
        <v>114.74804347826087</v>
      </c>
      <c r="AT8" s="14">
        <f t="shared" si="13"/>
        <v>83.38695652173912</v>
      </c>
      <c r="AU8" s="14">
        <f t="shared" si="13"/>
        <v>71.265</v>
      </c>
      <c r="AV8" s="14">
        <f t="shared" si="13"/>
        <v>9.6</v>
      </c>
      <c r="AW8" s="14">
        <f t="shared" si="13"/>
        <v>0</v>
      </c>
      <c r="AX8" s="14">
        <f t="shared" si="13"/>
        <v>0</v>
      </c>
      <c r="AY8" s="14">
        <f t="shared" si="13"/>
        <v>0</v>
      </c>
    </row>
    <row r="9" spans="1:36" ht="11.25">
      <c r="A9" s="15">
        <v>100</v>
      </c>
      <c r="B9" s="14">
        <f aca="true" t="shared" si="14" ref="B9:H9">(B22/$I$22)*100</f>
        <v>35.027105616661444</v>
      </c>
      <c r="C9" s="14">
        <f t="shared" si="14"/>
        <v>38.137376501158606</v>
      </c>
      <c r="D9" s="14">
        <f t="shared" si="14"/>
        <v>18.38101177355346</v>
      </c>
      <c r="E9" s="14">
        <f t="shared" si="14"/>
        <v>1.2004646960113594</v>
      </c>
      <c r="F9" s="14">
        <f t="shared" si="14"/>
        <v>2.7817219568865377</v>
      </c>
      <c r="G9" s="14">
        <f t="shared" si="14"/>
        <v>0</v>
      </c>
      <c r="H9" s="14">
        <f t="shared" si="14"/>
        <v>4.472319455728592</v>
      </c>
      <c r="I9" s="14"/>
      <c r="K9" s="50">
        <v>40</v>
      </c>
      <c r="L9" s="8">
        <v>4</v>
      </c>
      <c r="M9" s="8">
        <v>0</v>
      </c>
      <c r="N9" s="8">
        <v>11</v>
      </c>
      <c r="O9" s="8">
        <v>0</v>
      </c>
      <c r="P9" s="8">
        <v>1</v>
      </c>
      <c r="Q9" s="8">
        <v>0</v>
      </c>
      <c r="R9" s="8">
        <v>0</v>
      </c>
      <c r="S9" s="8">
        <f t="shared" si="0"/>
        <v>16</v>
      </c>
      <c r="T9" s="14">
        <f t="shared" si="1"/>
        <v>0.25</v>
      </c>
      <c r="U9" s="14">
        <f t="shared" si="2"/>
        <v>0</v>
      </c>
      <c r="V9" s="14">
        <f t="shared" si="3"/>
        <v>0.6875</v>
      </c>
      <c r="W9" s="14">
        <f t="shared" si="4"/>
        <v>0</v>
      </c>
      <c r="X9" s="14">
        <f t="shared" si="5"/>
        <v>0.0625</v>
      </c>
      <c r="Y9" s="14">
        <f t="shared" si="6"/>
        <v>0</v>
      </c>
      <c r="Z9" s="14">
        <f t="shared" si="7"/>
        <v>0</v>
      </c>
      <c r="AA9" s="51"/>
      <c r="AB9" s="50">
        <v>30</v>
      </c>
      <c r="AC9" s="13">
        <v>3</v>
      </c>
      <c r="AD9" s="14">
        <f aca="true" t="shared" si="15" ref="AD9:AJ10">$AC9*T8</f>
        <v>0.9545454545454546</v>
      </c>
      <c r="AE9" s="14">
        <f t="shared" si="15"/>
        <v>1.0909090909090908</v>
      </c>
      <c r="AF9" s="14">
        <f t="shared" si="15"/>
        <v>0.2727272727272727</v>
      </c>
      <c r="AG9" s="14">
        <f t="shared" si="15"/>
        <v>0</v>
      </c>
      <c r="AH9" s="14">
        <f t="shared" si="15"/>
        <v>0.40909090909090906</v>
      </c>
      <c r="AI9" s="14">
        <f t="shared" si="15"/>
        <v>0.2727272727272727</v>
      </c>
      <c r="AJ9" s="14">
        <f t="shared" si="15"/>
        <v>0</v>
      </c>
    </row>
    <row r="10" spans="1:36" ht="11.25">
      <c r="A10" s="15">
        <v>195</v>
      </c>
      <c r="B10" s="14">
        <f aca="true" t="shared" si="16" ref="B10:H10">(B23/$I$23)*100</f>
        <v>11.450980392156861</v>
      </c>
      <c r="C10" s="14">
        <f t="shared" si="16"/>
        <v>35.11057911536708</v>
      </c>
      <c r="D10" s="14">
        <f t="shared" si="16"/>
        <v>40.33994528043775</v>
      </c>
      <c r="E10" s="14">
        <f t="shared" si="16"/>
        <v>6.337209302325582</v>
      </c>
      <c r="F10" s="14">
        <f t="shared" si="16"/>
        <v>0</v>
      </c>
      <c r="G10" s="14">
        <f t="shared" si="16"/>
        <v>0</v>
      </c>
      <c r="H10" s="14">
        <f t="shared" si="16"/>
        <v>6.761285909712722</v>
      </c>
      <c r="I10" s="14"/>
      <c r="K10" s="50">
        <v>50</v>
      </c>
      <c r="L10" s="8">
        <v>10</v>
      </c>
      <c r="M10" s="8">
        <v>14</v>
      </c>
      <c r="N10" s="8">
        <v>6</v>
      </c>
      <c r="O10" s="8">
        <v>0</v>
      </c>
      <c r="P10" s="8">
        <v>5</v>
      </c>
      <c r="Q10" s="8">
        <v>0</v>
      </c>
      <c r="R10" s="8">
        <v>0</v>
      </c>
      <c r="S10" s="8">
        <f t="shared" si="0"/>
        <v>35</v>
      </c>
      <c r="T10" s="14">
        <f t="shared" si="1"/>
        <v>0.2857142857142857</v>
      </c>
      <c r="U10" s="14">
        <f t="shared" si="2"/>
        <v>0.4</v>
      </c>
      <c r="V10" s="14">
        <f t="shared" si="3"/>
        <v>0.17142857142857143</v>
      </c>
      <c r="W10" s="14">
        <f t="shared" si="4"/>
        <v>0</v>
      </c>
      <c r="X10" s="14">
        <f t="shared" si="5"/>
        <v>0.14285714285714285</v>
      </c>
      <c r="Y10" s="14">
        <f t="shared" si="6"/>
        <v>0</v>
      </c>
      <c r="Z10" s="14">
        <f t="shared" si="7"/>
        <v>0</v>
      </c>
      <c r="AA10" s="51" t="s">
        <v>223</v>
      </c>
      <c r="AB10" s="50">
        <v>40</v>
      </c>
      <c r="AC10" s="13">
        <v>2.7</v>
      </c>
      <c r="AD10" s="14">
        <f t="shared" si="15"/>
        <v>0.675</v>
      </c>
      <c r="AE10" s="14">
        <f t="shared" si="15"/>
        <v>0</v>
      </c>
      <c r="AF10" s="14">
        <f t="shared" si="15"/>
        <v>1.8562500000000002</v>
      </c>
      <c r="AG10" s="14">
        <f t="shared" si="15"/>
        <v>0</v>
      </c>
      <c r="AH10" s="14">
        <f t="shared" si="15"/>
        <v>0.16875</v>
      </c>
      <c r="AI10" s="14">
        <f t="shared" si="15"/>
        <v>0</v>
      </c>
      <c r="AJ10" s="14">
        <f t="shared" si="15"/>
        <v>0</v>
      </c>
    </row>
    <row r="11" spans="1:51" ht="11.25">
      <c r="A11" s="15">
        <v>460</v>
      </c>
      <c r="B11" s="14">
        <f aca="true" t="shared" si="17" ref="B11:H11">(B24/$I$24)*100</f>
        <v>7.424507239225128</v>
      </c>
      <c r="C11" s="14">
        <f t="shared" si="17"/>
        <v>59.155294280973315</v>
      </c>
      <c r="D11" s="14">
        <f t="shared" si="17"/>
        <v>22.208456736757746</v>
      </c>
      <c r="E11" s="14">
        <f t="shared" si="17"/>
        <v>6.307078846148364</v>
      </c>
      <c r="F11" s="14">
        <f t="shared" si="17"/>
        <v>2.007431194202996</v>
      </c>
      <c r="G11" s="14">
        <f t="shared" si="17"/>
        <v>0</v>
      </c>
      <c r="H11" s="14">
        <f t="shared" si="17"/>
        <v>2.8972317026924532</v>
      </c>
      <c r="I11" s="14"/>
      <c r="K11" s="50">
        <v>60</v>
      </c>
      <c r="L11" s="8">
        <v>6</v>
      </c>
      <c r="M11" s="8">
        <v>17</v>
      </c>
      <c r="N11" s="8">
        <v>1</v>
      </c>
      <c r="O11" s="8">
        <v>0</v>
      </c>
      <c r="P11" s="8">
        <v>0</v>
      </c>
      <c r="Q11" s="8">
        <v>0</v>
      </c>
      <c r="R11" s="8">
        <v>0</v>
      </c>
      <c r="S11" s="8">
        <f t="shared" si="0"/>
        <v>24</v>
      </c>
      <c r="T11" s="14">
        <f t="shared" si="1"/>
        <v>0.25</v>
      </c>
      <c r="U11" s="14">
        <f t="shared" si="2"/>
        <v>0.7083333333333334</v>
      </c>
      <c r="V11" s="14">
        <f t="shared" si="3"/>
        <v>0.041666666666666664</v>
      </c>
      <c r="W11" s="14">
        <f t="shared" si="4"/>
        <v>0</v>
      </c>
      <c r="X11" s="14">
        <f t="shared" si="5"/>
        <v>0</v>
      </c>
      <c r="Y11" s="14">
        <f t="shared" si="6"/>
        <v>0</v>
      </c>
      <c r="Z11" s="14">
        <f t="shared" si="7"/>
        <v>0</v>
      </c>
      <c r="AA11" s="51"/>
      <c r="AB11" s="50"/>
      <c r="AD11" s="14"/>
      <c r="AE11" s="14"/>
      <c r="AF11" s="14"/>
      <c r="AG11" s="14"/>
      <c r="AH11" s="14"/>
      <c r="AI11" s="14"/>
      <c r="AJ11" s="14"/>
      <c r="AK11" s="14">
        <f aca="true" t="shared" si="18" ref="AK11:AQ11">AVERAGE(AD9:AD10)</f>
        <v>0.8147727272727273</v>
      </c>
      <c r="AL11" s="14">
        <f t="shared" si="18"/>
        <v>0.5454545454545454</v>
      </c>
      <c r="AM11" s="14">
        <f t="shared" si="18"/>
        <v>1.0644886363636363</v>
      </c>
      <c r="AN11" s="14">
        <f t="shared" si="18"/>
        <v>0</v>
      </c>
      <c r="AO11" s="14">
        <f t="shared" si="18"/>
        <v>0.28892045454545456</v>
      </c>
      <c r="AP11" s="14">
        <f t="shared" si="18"/>
        <v>0.13636363636363635</v>
      </c>
      <c r="AQ11" s="14">
        <f t="shared" si="18"/>
        <v>0</v>
      </c>
      <c r="AR11" s="15" t="s">
        <v>252</v>
      </c>
      <c r="AS11" s="14">
        <f aca="true" t="shared" si="19" ref="AS11:AY11">40*AK11</f>
        <v>32.59090909090909</v>
      </c>
      <c r="AT11" s="14">
        <f t="shared" si="19"/>
        <v>21.818181818181817</v>
      </c>
      <c r="AU11" s="14">
        <f t="shared" si="19"/>
        <v>42.57954545454545</v>
      </c>
      <c r="AV11" s="14">
        <f t="shared" si="19"/>
        <v>0</v>
      </c>
      <c r="AW11" s="14">
        <f t="shared" si="19"/>
        <v>11.556818181818183</v>
      </c>
      <c r="AX11" s="14">
        <f t="shared" si="19"/>
        <v>5.454545454545454</v>
      </c>
      <c r="AY11" s="14">
        <f t="shared" si="19"/>
        <v>0</v>
      </c>
    </row>
    <row r="12" spans="1:36" ht="11.25">
      <c r="A12" s="15">
        <v>760</v>
      </c>
      <c r="B12" s="14">
        <f aca="true" t="shared" si="20" ref="B12:H12">(B25/$I$25)*100</f>
        <v>16.067717021933888</v>
      </c>
      <c r="C12" s="14">
        <f t="shared" si="20"/>
        <v>33.09145264907753</v>
      </c>
      <c r="D12" s="14">
        <f t="shared" si="20"/>
        <v>19.005444560062003</v>
      </c>
      <c r="E12" s="14">
        <f t="shared" si="20"/>
        <v>6.694785853840486</v>
      </c>
      <c r="F12" s="14">
        <f t="shared" si="20"/>
        <v>7.375189208535894</v>
      </c>
      <c r="G12" s="14">
        <f t="shared" si="20"/>
        <v>6.266103169317047</v>
      </c>
      <c r="H12" s="14">
        <f t="shared" si="20"/>
        <v>11.499307537233152</v>
      </c>
      <c r="I12" s="14"/>
      <c r="K12" s="50">
        <v>70</v>
      </c>
      <c r="L12" s="8">
        <v>27.5</v>
      </c>
      <c r="M12" s="8">
        <v>2.5</v>
      </c>
      <c r="N12" s="8">
        <v>3</v>
      </c>
      <c r="O12" s="8">
        <v>0</v>
      </c>
      <c r="P12" s="8">
        <v>0</v>
      </c>
      <c r="Q12" s="8">
        <v>0</v>
      </c>
      <c r="R12" s="8">
        <v>1</v>
      </c>
      <c r="S12" s="8">
        <f t="shared" si="0"/>
        <v>34</v>
      </c>
      <c r="T12" s="14">
        <f t="shared" si="1"/>
        <v>0.8088235294117647</v>
      </c>
      <c r="U12" s="14">
        <f t="shared" si="2"/>
        <v>0.07352941176470588</v>
      </c>
      <c r="V12" s="14">
        <f t="shared" si="3"/>
        <v>0.08823529411764706</v>
      </c>
      <c r="W12" s="14">
        <f t="shared" si="4"/>
        <v>0</v>
      </c>
      <c r="X12" s="14">
        <f t="shared" si="5"/>
        <v>0</v>
      </c>
      <c r="Y12" s="14">
        <f t="shared" si="6"/>
        <v>0</v>
      </c>
      <c r="Z12" s="14">
        <f t="shared" si="7"/>
        <v>0.029411764705882353</v>
      </c>
      <c r="AA12" s="51"/>
      <c r="AB12" s="50">
        <v>50</v>
      </c>
      <c r="AC12" s="13">
        <v>3.5</v>
      </c>
      <c r="AD12" s="14">
        <f aca="true" t="shared" si="21" ref="AD12:AJ13">$AC12*T10</f>
        <v>1</v>
      </c>
      <c r="AE12" s="14">
        <f t="shared" si="21"/>
        <v>1.4000000000000001</v>
      </c>
      <c r="AF12" s="14">
        <f t="shared" si="21"/>
        <v>0.6</v>
      </c>
      <c r="AG12" s="14">
        <f t="shared" si="21"/>
        <v>0</v>
      </c>
      <c r="AH12" s="14">
        <f t="shared" si="21"/>
        <v>0.5</v>
      </c>
      <c r="AI12" s="14">
        <f t="shared" si="21"/>
        <v>0</v>
      </c>
      <c r="AJ12" s="14">
        <f t="shared" si="21"/>
        <v>0</v>
      </c>
    </row>
    <row r="13" spans="1:36" ht="11.25">
      <c r="A13" s="42" t="s">
        <v>231</v>
      </c>
      <c r="B13" s="53">
        <f aca="true" t="shared" si="22" ref="B13:H13">AVERAGE(B6:B12)</f>
        <v>23.819476905721444</v>
      </c>
      <c r="C13" s="53">
        <f t="shared" si="22"/>
        <v>38.237619009519385</v>
      </c>
      <c r="D13" s="53">
        <f t="shared" si="22"/>
        <v>24.920052775760308</v>
      </c>
      <c r="E13" s="53">
        <f t="shared" si="22"/>
        <v>3.4257712733399366</v>
      </c>
      <c r="F13" s="53">
        <f t="shared" si="22"/>
        <v>4.356946211387611</v>
      </c>
      <c r="G13" s="53">
        <f t="shared" si="22"/>
        <v>1.5786845949331938</v>
      </c>
      <c r="H13" s="53">
        <f t="shared" si="22"/>
        <v>3.6614492293381313</v>
      </c>
      <c r="I13" s="14">
        <f>SUM(B13:H13)</f>
        <v>100</v>
      </c>
      <c r="K13" s="50">
        <v>80</v>
      </c>
      <c r="L13" s="8">
        <v>5</v>
      </c>
      <c r="M13" s="8">
        <v>8</v>
      </c>
      <c r="N13" s="8">
        <v>8</v>
      </c>
      <c r="O13" s="8">
        <v>0</v>
      </c>
      <c r="P13" s="8">
        <v>1</v>
      </c>
      <c r="Q13" s="8">
        <v>0</v>
      </c>
      <c r="R13" s="8">
        <v>2</v>
      </c>
      <c r="S13" s="8">
        <f t="shared" si="0"/>
        <v>24</v>
      </c>
      <c r="T13" s="14">
        <f t="shared" si="1"/>
        <v>0.20833333333333334</v>
      </c>
      <c r="U13" s="14">
        <f t="shared" si="2"/>
        <v>0.3333333333333333</v>
      </c>
      <c r="V13" s="14">
        <f t="shared" si="3"/>
        <v>0.3333333333333333</v>
      </c>
      <c r="W13" s="14">
        <f t="shared" si="4"/>
        <v>0</v>
      </c>
      <c r="X13" s="14">
        <f t="shared" si="5"/>
        <v>0.041666666666666664</v>
      </c>
      <c r="Y13" s="14">
        <f t="shared" si="6"/>
        <v>0</v>
      </c>
      <c r="Z13" s="14">
        <f t="shared" si="7"/>
        <v>0.08333333333333333</v>
      </c>
      <c r="AA13" s="51" t="s">
        <v>223</v>
      </c>
      <c r="AB13" s="50">
        <v>60</v>
      </c>
      <c r="AC13" s="13">
        <v>2.6</v>
      </c>
      <c r="AD13" s="14">
        <f t="shared" si="21"/>
        <v>0.65</v>
      </c>
      <c r="AE13" s="14">
        <f t="shared" si="21"/>
        <v>1.8416666666666668</v>
      </c>
      <c r="AF13" s="14">
        <f t="shared" si="21"/>
        <v>0.10833333333333334</v>
      </c>
      <c r="AG13" s="14">
        <f t="shared" si="21"/>
        <v>0</v>
      </c>
      <c r="AH13" s="14">
        <f t="shared" si="21"/>
        <v>0</v>
      </c>
      <c r="AI13" s="14">
        <f t="shared" si="21"/>
        <v>0</v>
      </c>
      <c r="AJ13" s="14">
        <f t="shared" si="21"/>
        <v>0</v>
      </c>
    </row>
    <row r="14" spans="1:51" ht="11.25">
      <c r="A14" s="15"/>
      <c r="B14" s="14"/>
      <c r="C14" s="14"/>
      <c r="D14" s="14"/>
      <c r="E14" s="14"/>
      <c r="F14" s="14"/>
      <c r="G14" s="14"/>
      <c r="H14" s="14"/>
      <c r="K14" s="50">
        <v>90</v>
      </c>
      <c r="L14" s="8">
        <v>1</v>
      </c>
      <c r="M14" s="8">
        <v>18</v>
      </c>
      <c r="N14" s="8">
        <v>6</v>
      </c>
      <c r="O14" s="8">
        <v>1.5</v>
      </c>
      <c r="P14" s="8">
        <v>2</v>
      </c>
      <c r="Q14" s="8">
        <v>0</v>
      </c>
      <c r="R14" s="8">
        <v>2</v>
      </c>
      <c r="S14" s="8">
        <f t="shared" si="0"/>
        <v>30.5</v>
      </c>
      <c r="T14" s="14">
        <f t="shared" si="1"/>
        <v>0.03278688524590164</v>
      </c>
      <c r="U14" s="14">
        <f t="shared" si="2"/>
        <v>0.5901639344262295</v>
      </c>
      <c r="V14" s="14">
        <f t="shared" si="3"/>
        <v>0.19672131147540983</v>
      </c>
      <c r="W14" s="14">
        <f t="shared" si="4"/>
        <v>0.04918032786885246</v>
      </c>
      <c r="X14" s="14">
        <f t="shared" si="5"/>
        <v>0.06557377049180328</v>
      </c>
      <c r="Y14" s="14">
        <f t="shared" si="6"/>
        <v>0</v>
      </c>
      <c r="Z14" s="14">
        <f t="shared" si="7"/>
        <v>0.06557377049180328</v>
      </c>
      <c r="AA14" s="51"/>
      <c r="AB14" s="50"/>
      <c r="AD14" s="14"/>
      <c r="AE14" s="14"/>
      <c r="AF14" s="14"/>
      <c r="AG14" s="14"/>
      <c r="AH14" s="14"/>
      <c r="AI14" s="14"/>
      <c r="AJ14" s="14"/>
      <c r="AK14" s="14">
        <f aca="true" t="shared" si="23" ref="AK14:AQ14">AVERAGE(AD12:AD13)</f>
        <v>0.825</v>
      </c>
      <c r="AL14" s="14">
        <f t="shared" si="23"/>
        <v>1.6208333333333336</v>
      </c>
      <c r="AM14" s="14">
        <f t="shared" si="23"/>
        <v>0.35416666666666663</v>
      </c>
      <c r="AN14" s="14">
        <f t="shared" si="23"/>
        <v>0</v>
      </c>
      <c r="AO14" s="14">
        <f t="shared" si="23"/>
        <v>0.25</v>
      </c>
      <c r="AP14" s="14">
        <f t="shared" si="23"/>
        <v>0</v>
      </c>
      <c r="AQ14" s="14">
        <f t="shared" si="23"/>
        <v>0</v>
      </c>
      <c r="AR14" s="15" t="s">
        <v>253</v>
      </c>
      <c r="AS14" s="14">
        <f aca="true" t="shared" si="24" ref="AS14:AY14">20*AK14</f>
        <v>16.5</v>
      </c>
      <c r="AT14" s="14">
        <f t="shared" si="24"/>
        <v>32.41666666666667</v>
      </c>
      <c r="AU14" s="14">
        <f t="shared" si="24"/>
        <v>7.083333333333332</v>
      </c>
      <c r="AV14" s="14">
        <f t="shared" si="24"/>
        <v>0</v>
      </c>
      <c r="AW14" s="14">
        <f t="shared" si="24"/>
        <v>5</v>
      </c>
      <c r="AX14" s="14">
        <f t="shared" si="24"/>
        <v>0</v>
      </c>
      <c r="AY14" s="14">
        <f t="shared" si="24"/>
        <v>0</v>
      </c>
    </row>
    <row r="15" spans="1:36" ht="11.25">
      <c r="A15" s="15"/>
      <c r="B15" s="14"/>
      <c r="C15" s="14"/>
      <c r="D15" s="14"/>
      <c r="E15" s="14"/>
      <c r="F15" s="14"/>
      <c r="G15" s="14"/>
      <c r="H15" s="14"/>
      <c r="K15" s="50">
        <v>100</v>
      </c>
      <c r="L15" s="8">
        <v>11</v>
      </c>
      <c r="M15" s="8">
        <v>10</v>
      </c>
      <c r="N15" s="8">
        <v>2</v>
      </c>
      <c r="O15" s="8">
        <v>0</v>
      </c>
      <c r="P15" s="8">
        <v>0</v>
      </c>
      <c r="Q15" s="8">
        <v>0</v>
      </c>
      <c r="R15" s="8">
        <v>0</v>
      </c>
      <c r="S15" s="8">
        <f t="shared" si="0"/>
        <v>23</v>
      </c>
      <c r="T15" s="14">
        <f t="shared" si="1"/>
        <v>0.4782608695652174</v>
      </c>
      <c r="U15" s="14">
        <f t="shared" si="2"/>
        <v>0.43478260869565216</v>
      </c>
      <c r="V15" s="14">
        <f t="shared" si="3"/>
        <v>0.08695652173913043</v>
      </c>
      <c r="W15" s="14">
        <f t="shared" si="4"/>
        <v>0</v>
      </c>
      <c r="X15" s="14">
        <f t="shared" si="5"/>
        <v>0</v>
      </c>
      <c r="Y15" s="14">
        <f t="shared" si="6"/>
        <v>0</v>
      </c>
      <c r="Z15" s="14">
        <f t="shared" si="7"/>
        <v>0</v>
      </c>
      <c r="AA15" s="51"/>
      <c r="AB15" s="50">
        <v>70</v>
      </c>
      <c r="AC15" s="13">
        <v>2.2</v>
      </c>
      <c r="AD15" s="14">
        <f aca="true" t="shared" si="25" ref="AD15:AJ18">$AC15*T12</f>
        <v>1.7794117647058825</v>
      </c>
      <c r="AE15" s="14">
        <f t="shared" si="25"/>
        <v>0.16176470588235295</v>
      </c>
      <c r="AF15" s="14">
        <f t="shared" si="25"/>
        <v>0.19411764705882356</v>
      </c>
      <c r="AG15" s="14">
        <f t="shared" si="25"/>
        <v>0</v>
      </c>
      <c r="AH15" s="14">
        <f t="shared" si="25"/>
        <v>0</v>
      </c>
      <c r="AI15" s="14">
        <f t="shared" si="25"/>
        <v>0</v>
      </c>
      <c r="AJ15" s="14">
        <f t="shared" si="25"/>
        <v>0.06470588235294118</v>
      </c>
    </row>
    <row r="16" spans="1:36" ht="11.25">
      <c r="A16" s="15"/>
      <c r="K16" s="50">
        <v>110</v>
      </c>
      <c r="L16" s="8">
        <v>0</v>
      </c>
      <c r="M16" s="8">
        <v>8</v>
      </c>
      <c r="N16" s="8">
        <v>14</v>
      </c>
      <c r="O16" s="8">
        <v>10</v>
      </c>
      <c r="P16" s="8">
        <v>0</v>
      </c>
      <c r="Q16" s="8">
        <v>0</v>
      </c>
      <c r="R16" s="8">
        <v>0</v>
      </c>
      <c r="S16" s="8">
        <f t="shared" si="0"/>
        <v>32</v>
      </c>
      <c r="T16" s="14">
        <f t="shared" si="1"/>
        <v>0</v>
      </c>
      <c r="U16" s="14">
        <f t="shared" si="2"/>
        <v>0.25</v>
      </c>
      <c r="V16" s="14">
        <f t="shared" si="3"/>
        <v>0.4375</v>
      </c>
      <c r="W16" s="14">
        <f t="shared" si="4"/>
        <v>0.3125</v>
      </c>
      <c r="X16" s="14">
        <f t="shared" si="5"/>
        <v>0</v>
      </c>
      <c r="Y16" s="14">
        <f t="shared" si="6"/>
        <v>0</v>
      </c>
      <c r="Z16" s="14">
        <f t="shared" si="7"/>
        <v>0</v>
      </c>
      <c r="AA16" s="51"/>
      <c r="AB16" s="50">
        <v>80</v>
      </c>
      <c r="AC16" s="13">
        <v>3.6</v>
      </c>
      <c r="AD16" s="14">
        <f t="shared" si="25"/>
        <v>0.75</v>
      </c>
      <c r="AE16" s="14">
        <f t="shared" si="25"/>
        <v>1.2</v>
      </c>
      <c r="AF16" s="14">
        <f t="shared" si="25"/>
        <v>1.2</v>
      </c>
      <c r="AG16" s="14">
        <f t="shared" si="25"/>
        <v>0</v>
      </c>
      <c r="AH16" s="14">
        <f t="shared" si="25"/>
        <v>0.15</v>
      </c>
      <c r="AI16" s="14">
        <f t="shared" si="25"/>
        <v>0</v>
      </c>
      <c r="AJ16" s="14">
        <f t="shared" si="25"/>
        <v>0.3</v>
      </c>
    </row>
    <row r="17" spans="2:36" ht="11.25">
      <c r="B17" s="42" t="s">
        <v>233</v>
      </c>
      <c r="K17" s="50">
        <v>120</v>
      </c>
      <c r="L17" s="8">
        <v>0</v>
      </c>
      <c r="M17" s="8">
        <v>9</v>
      </c>
      <c r="N17" s="8">
        <v>16</v>
      </c>
      <c r="O17" s="8">
        <v>0</v>
      </c>
      <c r="P17" s="8">
        <v>0</v>
      </c>
      <c r="Q17" s="8">
        <v>0</v>
      </c>
      <c r="R17" s="8">
        <v>7</v>
      </c>
      <c r="S17" s="8">
        <f t="shared" si="0"/>
        <v>32</v>
      </c>
      <c r="T17" s="14">
        <f t="shared" si="1"/>
        <v>0</v>
      </c>
      <c r="U17" s="14">
        <f t="shared" si="2"/>
        <v>0.28125</v>
      </c>
      <c r="V17" s="14">
        <f t="shared" si="3"/>
        <v>0.5</v>
      </c>
      <c r="W17" s="14">
        <f t="shared" si="4"/>
        <v>0</v>
      </c>
      <c r="X17" s="14">
        <f t="shared" si="5"/>
        <v>0</v>
      </c>
      <c r="Y17" s="14">
        <f t="shared" si="6"/>
        <v>0</v>
      </c>
      <c r="Z17" s="14">
        <f t="shared" si="7"/>
        <v>0.21875</v>
      </c>
      <c r="AA17" s="51"/>
      <c r="AB17" s="50">
        <v>90</v>
      </c>
      <c r="AC17" s="13">
        <v>3.1</v>
      </c>
      <c r="AD17" s="14">
        <f t="shared" si="25"/>
        <v>0.1016393442622951</v>
      </c>
      <c r="AE17" s="14">
        <f t="shared" si="25"/>
        <v>1.8295081967213116</v>
      </c>
      <c r="AF17" s="14">
        <f t="shared" si="25"/>
        <v>0.6098360655737705</v>
      </c>
      <c r="AG17" s="14">
        <f t="shared" si="25"/>
        <v>0.15245901639344261</v>
      </c>
      <c r="AH17" s="14">
        <f t="shared" si="25"/>
        <v>0.2032786885245902</v>
      </c>
      <c r="AI17" s="14">
        <f t="shared" si="25"/>
        <v>0</v>
      </c>
      <c r="AJ17" s="14">
        <f t="shared" si="25"/>
        <v>0.2032786885245902</v>
      </c>
    </row>
    <row r="18" spans="2:36" ht="11.25">
      <c r="B18" s="49" t="s">
        <v>244</v>
      </c>
      <c r="C18" s="49" t="s">
        <v>245</v>
      </c>
      <c r="D18" s="49" t="s">
        <v>246</v>
      </c>
      <c r="E18" s="49" t="s">
        <v>247</v>
      </c>
      <c r="F18" s="49" t="s">
        <v>248</v>
      </c>
      <c r="G18" s="49" t="s">
        <v>249</v>
      </c>
      <c r="H18" s="49" t="s">
        <v>250</v>
      </c>
      <c r="K18" s="50">
        <v>140</v>
      </c>
      <c r="L18" s="8">
        <v>0.5</v>
      </c>
      <c r="M18" s="8">
        <v>5</v>
      </c>
      <c r="N18" s="8">
        <v>9.5</v>
      </c>
      <c r="O18" s="8">
        <v>0</v>
      </c>
      <c r="P18" s="8">
        <v>0</v>
      </c>
      <c r="Q18" s="8">
        <v>0</v>
      </c>
      <c r="R18" s="8">
        <v>2</v>
      </c>
      <c r="S18" s="8">
        <f t="shared" si="0"/>
        <v>17</v>
      </c>
      <c r="T18" s="14">
        <f t="shared" si="1"/>
        <v>0.029411764705882353</v>
      </c>
      <c r="U18" s="14">
        <f t="shared" si="2"/>
        <v>0.29411764705882354</v>
      </c>
      <c r="V18" s="14">
        <f t="shared" si="3"/>
        <v>0.5588235294117647</v>
      </c>
      <c r="W18" s="14">
        <f t="shared" si="4"/>
        <v>0</v>
      </c>
      <c r="X18" s="14">
        <f t="shared" si="5"/>
        <v>0</v>
      </c>
      <c r="Y18" s="14">
        <f t="shared" si="6"/>
        <v>0</v>
      </c>
      <c r="Z18" s="14">
        <f t="shared" si="7"/>
        <v>0.11764705882352941</v>
      </c>
      <c r="AA18" s="51" t="s">
        <v>223</v>
      </c>
      <c r="AB18" s="50">
        <v>100</v>
      </c>
      <c r="AC18" s="13">
        <v>3.8</v>
      </c>
      <c r="AD18" s="14">
        <f t="shared" si="25"/>
        <v>1.817391304347826</v>
      </c>
      <c r="AE18" s="14">
        <f t="shared" si="25"/>
        <v>1.652173913043478</v>
      </c>
      <c r="AF18" s="14">
        <f t="shared" si="25"/>
        <v>0.33043478260869563</v>
      </c>
      <c r="AG18" s="14">
        <f t="shared" si="25"/>
        <v>0</v>
      </c>
      <c r="AH18" s="14">
        <f t="shared" si="25"/>
        <v>0</v>
      </c>
      <c r="AI18" s="14">
        <f t="shared" si="25"/>
        <v>0</v>
      </c>
      <c r="AJ18" s="14">
        <f t="shared" si="25"/>
        <v>0</v>
      </c>
    </row>
    <row r="19" spans="1:51" ht="11.25">
      <c r="A19" s="52">
        <v>-90</v>
      </c>
      <c r="B19" s="14">
        <v>114.74804347826087</v>
      </c>
      <c r="C19" s="14">
        <v>83.38695652173912</v>
      </c>
      <c r="D19" s="14">
        <v>71.265</v>
      </c>
      <c r="E19" s="14">
        <v>9.6</v>
      </c>
      <c r="F19" s="14">
        <v>0</v>
      </c>
      <c r="G19" s="14">
        <v>0</v>
      </c>
      <c r="H19" s="14">
        <v>0</v>
      </c>
      <c r="I19" s="14">
        <f aca="true" t="shared" si="26" ref="I19:I26">SUM(B19:H19)</f>
        <v>279</v>
      </c>
      <c r="K19" s="50">
        <v>160</v>
      </c>
      <c r="L19" s="8">
        <v>6.5</v>
      </c>
      <c r="M19" s="8">
        <v>4.5</v>
      </c>
      <c r="N19" s="8">
        <v>10</v>
      </c>
      <c r="O19" s="8">
        <v>2</v>
      </c>
      <c r="P19" s="8">
        <v>0</v>
      </c>
      <c r="Q19" s="8">
        <v>0</v>
      </c>
      <c r="R19" s="8">
        <v>1</v>
      </c>
      <c r="S19" s="8">
        <f t="shared" si="0"/>
        <v>24</v>
      </c>
      <c r="T19" s="14">
        <f t="shared" si="1"/>
        <v>0.2708333333333333</v>
      </c>
      <c r="U19" s="14">
        <f t="shared" si="2"/>
        <v>0.1875</v>
      </c>
      <c r="V19" s="14">
        <f t="shared" si="3"/>
        <v>0.4166666666666667</v>
      </c>
      <c r="W19" s="14">
        <f t="shared" si="4"/>
        <v>0.08333333333333333</v>
      </c>
      <c r="X19" s="14">
        <f t="shared" si="5"/>
        <v>0</v>
      </c>
      <c r="Y19" s="14">
        <f t="shared" si="6"/>
        <v>0</v>
      </c>
      <c r="Z19" s="14">
        <f t="shared" si="7"/>
        <v>0.041666666666666664</v>
      </c>
      <c r="AA19" s="51"/>
      <c r="AB19" s="50"/>
      <c r="AD19" s="14"/>
      <c r="AE19" s="14"/>
      <c r="AF19" s="14"/>
      <c r="AG19" s="14"/>
      <c r="AH19" s="14"/>
      <c r="AI19" s="14"/>
      <c r="AJ19" s="14"/>
      <c r="AK19" s="14">
        <f aca="true" t="shared" si="27" ref="AK19:AQ19">AVERAGE(AD15:AD18)</f>
        <v>1.112110603329001</v>
      </c>
      <c r="AL19" s="14">
        <f t="shared" si="27"/>
        <v>1.2108617039117857</v>
      </c>
      <c r="AM19" s="14">
        <f t="shared" si="27"/>
        <v>0.5835971238103224</v>
      </c>
      <c r="AN19" s="14">
        <f t="shared" si="27"/>
        <v>0.038114754098360654</v>
      </c>
      <c r="AO19" s="14">
        <f t="shared" si="27"/>
        <v>0.08831967213114755</v>
      </c>
      <c r="AP19" s="14">
        <f t="shared" si="27"/>
        <v>0</v>
      </c>
      <c r="AQ19" s="14">
        <f t="shared" si="27"/>
        <v>0.14199614271938282</v>
      </c>
      <c r="AR19" s="15" t="s">
        <v>254</v>
      </c>
      <c r="AS19" s="14">
        <f aca="true" t="shared" si="28" ref="AS19:AY19">40*AK19</f>
        <v>44.48442413316003</v>
      </c>
      <c r="AT19" s="14">
        <f t="shared" si="28"/>
        <v>48.434468156471425</v>
      </c>
      <c r="AU19" s="14">
        <f t="shared" si="28"/>
        <v>23.343884952412893</v>
      </c>
      <c r="AV19" s="14">
        <f t="shared" si="28"/>
        <v>1.5245901639344261</v>
      </c>
      <c r="AW19" s="14">
        <f t="shared" si="28"/>
        <v>3.532786885245902</v>
      </c>
      <c r="AX19" s="14">
        <f t="shared" si="28"/>
        <v>0</v>
      </c>
      <c r="AY19" s="14">
        <f t="shared" si="28"/>
        <v>5.6798457087753125</v>
      </c>
    </row>
    <row r="20" spans="1:36" ht="11.25">
      <c r="A20" s="15">
        <v>40</v>
      </c>
      <c r="B20" s="14">
        <v>32.59090909090909</v>
      </c>
      <c r="C20" s="14">
        <v>21.818181818181817</v>
      </c>
      <c r="D20" s="14">
        <v>42.57954545454545</v>
      </c>
      <c r="E20" s="14">
        <v>0</v>
      </c>
      <c r="F20" s="14">
        <v>11.556818181818183</v>
      </c>
      <c r="G20" s="14">
        <v>5.454545454545454</v>
      </c>
      <c r="H20" s="14">
        <v>0</v>
      </c>
      <c r="I20" s="14">
        <f t="shared" si="26"/>
        <v>114</v>
      </c>
      <c r="K20" s="50">
        <v>185</v>
      </c>
      <c r="L20" s="8">
        <v>4</v>
      </c>
      <c r="M20" s="8">
        <v>11</v>
      </c>
      <c r="N20" s="8">
        <v>3</v>
      </c>
      <c r="O20" s="8">
        <v>0</v>
      </c>
      <c r="P20" s="8">
        <v>0</v>
      </c>
      <c r="Q20" s="8">
        <v>0</v>
      </c>
      <c r="R20" s="8">
        <v>0</v>
      </c>
      <c r="S20" s="8">
        <f t="shared" si="0"/>
        <v>18</v>
      </c>
      <c r="T20" s="14">
        <f t="shared" si="1"/>
        <v>0.2222222222222222</v>
      </c>
      <c r="U20" s="14">
        <f t="shared" si="2"/>
        <v>0.6111111111111112</v>
      </c>
      <c r="V20" s="14">
        <f t="shared" si="3"/>
        <v>0.16666666666666666</v>
      </c>
      <c r="W20" s="14">
        <f t="shared" si="4"/>
        <v>0</v>
      </c>
      <c r="X20" s="14">
        <f t="shared" si="5"/>
        <v>0</v>
      </c>
      <c r="Y20" s="14">
        <f t="shared" si="6"/>
        <v>0</v>
      </c>
      <c r="Z20" s="14">
        <f t="shared" si="7"/>
        <v>0</v>
      </c>
      <c r="AA20" s="51"/>
      <c r="AB20" s="50">
        <v>110</v>
      </c>
      <c r="AC20" s="13">
        <v>3.4</v>
      </c>
      <c r="AD20" s="14">
        <f aca="true" t="shared" si="29" ref="AD20:AJ25">$AC20*T16</f>
        <v>0</v>
      </c>
      <c r="AE20" s="14">
        <f t="shared" si="29"/>
        <v>0.85</v>
      </c>
      <c r="AF20" s="14">
        <f t="shared" si="29"/>
        <v>1.4875</v>
      </c>
      <c r="AG20" s="14">
        <f t="shared" si="29"/>
        <v>1.0625</v>
      </c>
      <c r="AH20" s="14">
        <f t="shared" si="29"/>
        <v>0</v>
      </c>
      <c r="AI20" s="14">
        <f t="shared" si="29"/>
        <v>0</v>
      </c>
      <c r="AJ20" s="14">
        <f t="shared" si="29"/>
        <v>0</v>
      </c>
    </row>
    <row r="21" spans="1:36" ht="11.25">
      <c r="A21" s="15">
        <v>60</v>
      </c>
      <c r="B21" s="14">
        <v>16.5</v>
      </c>
      <c r="C21" s="14">
        <v>32.41666666666667</v>
      </c>
      <c r="D21" s="14">
        <v>7.083333333333332</v>
      </c>
      <c r="E21" s="14">
        <v>0</v>
      </c>
      <c r="F21" s="14">
        <v>5</v>
      </c>
      <c r="G21" s="14">
        <v>0</v>
      </c>
      <c r="H21" s="14">
        <v>0</v>
      </c>
      <c r="I21" s="14">
        <f t="shared" si="26"/>
        <v>61</v>
      </c>
      <c r="K21" s="50">
        <v>195</v>
      </c>
      <c r="L21" s="8">
        <v>3.5</v>
      </c>
      <c r="M21" s="8">
        <v>10</v>
      </c>
      <c r="N21" s="8">
        <v>6.5</v>
      </c>
      <c r="O21" s="8">
        <v>0</v>
      </c>
      <c r="P21" s="8">
        <v>0</v>
      </c>
      <c r="Q21" s="8">
        <v>0</v>
      </c>
      <c r="R21" s="8">
        <v>0</v>
      </c>
      <c r="S21" s="8">
        <f t="shared" si="0"/>
        <v>20</v>
      </c>
      <c r="T21" s="14">
        <f t="shared" si="1"/>
        <v>0.175</v>
      </c>
      <c r="U21" s="14">
        <f t="shared" si="2"/>
        <v>0.5</v>
      </c>
      <c r="V21" s="14">
        <f t="shared" si="3"/>
        <v>0.325</v>
      </c>
      <c r="W21" s="14">
        <f t="shared" si="4"/>
        <v>0</v>
      </c>
      <c r="X21" s="14">
        <f t="shared" si="5"/>
        <v>0</v>
      </c>
      <c r="Y21" s="14">
        <f t="shared" si="6"/>
        <v>0</v>
      </c>
      <c r="Z21" s="14">
        <f t="shared" si="7"/>
        <v>0</v>
      </c>
      <c r="AA21" s="51"/>
      <c r="AB21" s="50">
        <v>120</v>
      </c>
      <c r="AC21" s="13">
        <v>4.4</v>
      </c>
      <c r="AD21" s="14">
        <f t="shared" si="29"/>
        <v>0</v>
      </c>
      <c r="AE21" s="14">
        <f t="shared" si="29"/>
        <v>1.2375</v>
      </c>
      <c r="AF21" s="14">
        <f t="shared" si="29"/>
        <v>2.2</v>
      </c>
      <c r="AG21" s="14">
        <f t="shared" si="29"/>
        <v>0</v>
      </c>
      <c r="AH21" s="14">
        <f t="shared" si="29"/>
        <v>0</v>
      </c>
      <c r="AI21" s="14">
        <f t="shared" si="29"/>
        <v>0</v>
      </c>
      <c r="AJ21" s="14">
        <f t="shared" si="29"/>
        <v>0.9625000000000001</v>
      </c>
    </row>
    <row r="22" spans="1:36" ht="11.25">
      <c r="A22" s="15">
        <v>100</v>
      </c>
      <c r="B22" s="14">
        <v>44.48442413316003</v>
      </c>
      <c r="C22" s="14">
        <v>48.434468156471425</v>
      </c>
      <c r="D22" s="14">
        <v>23.343884952412893</v>
      </c>
      <c r="E22" s="14">
        <v>1.5245901639344261</v>
      </c>
      <c r="F22" s="14">
        <v>3.532786885245902</v>
      </c>
      <c r="G22" s="14">
        <v>0</v>
      </c>
      <c r="H22" s="14">
        <v>5.6798457087753125</v>
      </c>
      <c r="I22" s="14">
        <f t="shared" si="26"/>
        <v>126.99999999999999</v>
      </c>
      <c r="K22" s="50">
        <v>205</v>
      </c>
      <c r="L22" s="8">
        <v>4</v>
      </c>
      <c r="M22" s="8">
        <v>18</v>
      </c>
      <c r="N22" s="8">
        <v>6</v>
      </c>
      <c r="O22" s="8">
        <v>0</v>
      </c>
      <c r="P22" s="8">
        <v>1</v>
      </c>
      <c r="Q22" s="8">
        <v>0</v>
      </c>
      <c r="R22" s="8">
        <v>0</v>
      </c>
      <c r="S22" s="8">
        <f t="shared" si="0"/>
        <v>29</v>
      </c>
      <c r="T22" s="14">
        <f t="shared" si="1"/>
        <v>0.13793103448275862</v>
      </c>
      <c r="U22" s="14">
        <f t="shared" si="2"/>
        <v>0.6206896551724138</v>
      </c>
      <c r="V22" s="14">
        <f t="shared" si="3"/>
        <v>0.20689655172413793</v>
      </c>
      <c r="W22" s="14">
        <f t="shared" si="4"/>
        <v>0</v>
      </c>
      <c r="X22" s="14">
        <f t="shared" si="5"/>
        <v>0.034482758620689655</v>
      </c>
      <c r="Y22" s="14">
        <f t="shared" si="6"/>
        <v>0</v>
      </c>
      <c r="Z22" s="14">
        <f t="shared" si="7"/>
        <v>0</v>
      </c>
      <c r="AA22" s="51"/>
      <c r="AB22" s="50">
        <v>140</v>
      </c>
      <c r="AC22" s="13">
        <v>2.9</v>
      </c>
      <c r="AD22" s="14">
        <f t="shared" si="29"/>
        <v>0.08529411764705883</v>
      </c>
      <c r="AE22" s="14">
        <f t="shared" si="29"/>
        <v>0.8529411764705882</v>
      </c>
      <c r="AF22" s="14">
        <f t="shared" si="29"/>
        <v>1.6205882352941177</v>
      </c>
      <c r="AG22" s="14">
        <f t="shared" si="29"/>
        <v>0</v>
      </c>
      <c r="AH22" s="14">
        <f t="shared" si="29"/>
        <v>0</v>
      </c>
      <c r="AI22" s="14">
        <f t="shared" si="29"/>
        <v>0</v>
      </c>
      <c r="AJ22" s="14">
        <f t="shared" si="29"/>
        <v>0.3411764705882353</v>
      </c>
    </row>
    <row r="23" spans="1:36" ht="11.25">
      <c r="A23" s="15">
        <v>195</v>
      </c>
      <c r="B23" s="14">
        <v>38.981045751633985</v>
      </c>
      <c r="C23" s="14">
        <v>119.52226307189544</v>
      </c>
      <c r="D23" s="14">
        <v>137.32389705882352</v>
      </c>
      <c r="E23" s="14">
        <v>21.572916666666668</v>
      </c>
      <c r="F23" s="14">
        <v>0</v>
      </c>
      <c r="G23" s="14">
        <v>0</v>
      </c>
      <c r="H23" s="14">
        <v>23.016544117647058</v>
      </c>
      <c r="I23" s="14">
        <f t="shared" si="26"/>
        <v>340.4166666666667</v>
      </c>
      <c r="K23" s="50">
        <v>240</v>
      </c>
      <c r="L23" s="8">
        <v>4</v>
      </c>
      <c r="M23" s="8">
        <v>19</v>
      </c>
      <c r="N23" s="8">
        <v>6</v>
      </c>
      <c r="O23" s="8">
        <v>5</v>
      </c>
      <c r="P23" s="8">
        <v>0</v>
      </c>
      <c r="Q23" s="8">
        <v>0</v>
      </c>
      <c r="R23" s="8">
        <v>2</v>
      </c>
      <c r="S23" s="8">
        <f t="shared" si="0"/>
        <v>36</v>
      </c>
      <c r="T23" s="14">
        <f t="shared" si="1"/>
        <v>0.1111111111111111</v>
      </c>
      <c r="U23" s="14">
        <f t="shared" si="2"/>
        <v>0.5277777777777778</v>
      </c>
      <c r="V23" s="14">
        <f t="shared" si="3"/>
        <v>0.16666666666666666</v>
      </c>
      <c r="W23" s="14">
        <f t="shared" si="4"/>
        <v>0.1388888888888889</v>
      </c>
      <c r="X23" s="14">
        <f t="shared" si="5"/>
        <v>0</v>
      </c>
      <c r="Y23" s="14">
        <f t="shared" si="6"/>
        <v>0</v>
      </c>
      <c r="Z23" s="14">
        <f t="shared" si="7"/>
        <v>0.05555555555555555</v>
      </c>
      <c r="AA23" s="51"/>
      <c r="AB23" s="50">
        <v>160</v>
      </c>
      <c r="AC23" s="13">
        <v>3.6</v>
      </c>
      <c r="AD23" s="14">
        <f t="shared" si="29"/>
        <v>0.975</v>
      </c>
      <c r="AE23" s="14">
        <f t="shared" si="29"/>
        <v>0.675</v>
      </c>
      <c r="AF23" s="14">
        <f t="shared" si="29"/>
        <v>1.5</v>
      </c>
      <c r="AG23" s="14">
        <f t="shared" si="29"/>
        <v>0.3</v>
      </c>
      <c r="AH23" s="14">
        <f t="shared" si="29"/>
        <v>0</v>
      </c>
      <c r="AI23" s="14">
        <f t="shared" si="29"/>
        <v>0</v>
      </c>
      <c r="AJ23" s="14">
        <f t="shared" si="29"/>
        <v>0.15</v>
      </c>
    </row>
    <row r="24" spans="1:36" ht="11.25">
      <c r="A24" s="15">
        <v>460</v>
      </c>
      <c r="B24" s="14">
        <v>72.05948307370438</v>
      </c>
      <c r="C24" s="14">
        <v>574.1391030557717</v>
      </c>
      <c r="D24" s="14">
        <v>215.54695291569442</v>
      </c>
      <c r="E24" s="14">
        <v>61.2141421261487</v>
      </c>
      <c r="F24" s="14">
        <v>19.483374384236452</v>
      </c>
      <c r="G24" s="14">
        <v>0</v>
      </c>
      <c r="H24" s="14">
        <v>28.119444444444444</v>
      </c>
      <c r="I24" s="14">
        <f t="shared" si="26"/>
        <v>970.5625</v>
      </c>
      <c r="K24" s="50">
        <v>280</v>
      </c>
      <c r="L24" s="8">
        <v>2.5</v>
      </c>
      <c r="M24" s="8">
        <v>19</v>
      </c>
      <c r="N24" s="8">
        <v>6.5</v>
      </c>
      <c r="O24" s="8">
        <v>0</v>
      </c>
      <c r="P24" s="8">
        <v>0</v>
      </c>
      <c r="Q24" s="8">
        <v>0</v>
      </c>
      <c r="R24" s="8">
        <v>0</v>
      </c>
      <c r="S24" s="8">
        <f t="shared" si="0"/>
        <v>28</v>
      </c>
      <c r="T24" s="14">
        <f t="shared" si="1"/>
        <v>0.08928571428571429</v>
      </c>
      <c r="U24" s="14">
        <f t="shared" si="2"/>
        <v>0.6785714285714286</v>
      </c>
      <c r="V24" s="14">
        <f t="shared" si="3"/>
        <v>0.23214285714285715</v>
      </c>
      <c r="W24" s="14">
        <f t="shared" si="4"/>
        <v>0</v>
      </c>
      <c r="X24" s="14">
        <f t="shared" si="5"/>
        <v>0</v>
      </c>
      <c r="Y24" s="14">
        <f t="shared" si="6"/>
        <v>0</v>
      </c>
      <c r="Z24" s="14">
        <f t="shared" si="7"/>
        <v>0</v>
      </c>
      <c r="AA24" s="51"/>
      <c r="AB24" s="50">
        <v>185</v>
      </c>
      <c r="AC24" s="13">
        <v>3</v>
      </c>
      <c r="AD24" s="14">
        <f t="shared" si="29"/>
        <v>0.6666666666666666</v>
      </c>
      <c r="AE24" s="14">
        <f t="shared" si="29"/>
        <v>1.8333333333333335</v>
      </c>
      <c r="AF24" s="14">
        <f t="shared" si="29"/>
        <v>0.5</v>
      </c>
      <c r="AG24" s="14">
        <f t="shared" si="29"/>
        <v>0</v>
      </c>
      <c r="AH24" s="14">
        <f t="shared" si="29"/>
        <v>0</v>
      </c>
      <c r="AI24" s="14">
        <f t="shared" si="29"/>
        <v>0</v>
      </c>
      <c r="AJ24" s="14">
        <f t="shared" si="29"/>
        <v>0</v>
      </c>
    </row>
    <row r="25" spans="1:36" ht="11.25">
      <c r="A25" s="15">
        <v>760</v>
      </c>
      <c r="B25" s="14">
        <v>200.04307692307688</v>
      </c>
      <c r="C25" s="14">
        <v>411.98858548101526</v>
      </c>
      <c r="D25" s="14">
        <v>236.61778477277193</v>
      </c>
      <c r="E25" s="14">
        <v>83.35008388031406</v>
      </c>
      <c r="F25" s="14">
        <v>91.82110564627189</v>
      </c>
      <c r="G25" s="14">
        <v>78.01298445799723</v>
      </c>
      <c r="H25" s="14">
        <v>143.16637883855276</v>
      </c>
      <c r="I25" s="14">
        <f t="shared" si="26"/>
        <v>1245</v>
      </c>
      <c r="K25" s="50">
        <v>325</v>
      </c>
      <c r="L25" s="8">
        <v>3</v>
      </c>
      <c r="M25" s="8">
        <v>15</v>
      </c>
      <c r="N25" s="8">
        <v>3</v>
      </c>
      <c r="O25" s="8">
        <v>0</v>
      </c>
      <c r="P25" s="8">
        <v>0</v>
      </c>
      <c r="Q25" s="8">
        <v>0</v>
      </c>
      <c r="R25" s="8">
        <v>1</v>
      </c>
      <c r="S25" s="8">
        <f t="shared" si="0"/>
        <v>22</v>
      </c>
      <c r="T25" s="14">
        <f t="shared" si="1"/>
        <v>0.13636363636363635</v>
      </c>
      <c r="U25" s="14">
        <f t="shared" si="2"/>
        <v>0.6818181818181818</v>
      </c>
      <c r="V25" s="14">
        <f t="shared" si="3"/>
        <v>0.13636363636363635</v>
      </c>
      <c r="W25" s="14">
        <f t="shared" si="4"/>
        <v>0</v>
      </c>
      <c r="X25" s="14">
        <f t="shared" si="5"/>
        <v>0</v>
      </c>
      <c r="Y25" s="14">
        <f t="shared" si="6"/>
        <v>0</v>
      </c>
      <c r="Z25" s="14">
        <f t="shared" si="7"/>
        <v>0.045454545454545456</v>
      </c>
      <c r="AA25" s="51" t="s">
        <v>223</v>
      </c>
      <c r="AB25" s="50">
        <v>195</v>
      </c>
      <c r="AC25" s="13">
        <v>4.2</v>
      </c>
      <c r="AD25" s="14">
        <f t="shared" si="29"/>
        <v>0.735</v>
      </c>
      <c r="AE25" s="14">
        <f t="shared" si="29"/>
        <v>2.1</v>
      </c>
      <c r="AF25" s="14">
        <f t="shared" si="29"/>
        <v>1.3650000000000002</v>
      </c>
      <c r="AG25" s="14">
        <f t="shared" si="29"/>
        <v>0</v>
      </c>
      <c r="AH25" s="14">
        <f t="shared" si="29"/>
        <v>0</v>
      </c>
      <c r="AI25" s="14">
        <f t="shared" si="29"/>
        <v>0</v>
      </c>
      <c r="AJ25" s="14">
        <f t="shared" si="29"/>
        <v>0</v>
      </c>
    </row>
    <row r="26" spans="1:51" ht="11.25">
      <c r="A26" s="42" t="s">
        <v>236</v>
      </c>
      <c r="B26" s="53">
        <f aca="true" t="shared" si="30" ref="B26:H26">SUM(B19:B25)</f>
        <v>519.4069824507452</v>
      </c>
      <c r="C26" s="53">
        <f t="shared" si="30"/>
        <v>1291.7062247717413</v>
      </c>
      <c r="D26" s="53">
        <f t="shared" si="30"/>
        <v>733.7603984875816</v>
      </c>
      <c r="E26" s="53">
        <f t="shared" si="30"/>
        <v>177.26173283706385</v>
      </c>
      <c r="F26" s="53">
        <f t="shared" si="30"/>
        <v>131.39408509757243</v>
      </c>
      <c r="G26" s="53">
        <f t="shared" si="30"/>
        <v>83.46752991254269</v>
      </c>
      <c r="H26" s="53">
        <f t="shared" si="30"/>
        <v>199.98221310941958</v>
      </c>
      <c r="I26" s="14">
        <f t="shared" si="26"/>
        <v>3136.9791666666665</v>
      </c>
      <c r="K26" s="50">
        <v>360</v>
      </c>
      <c r="L26" s="8">
        <v>1</v>
      </c>
      <c r="M26" s="8">
        <v>21.5</v>
      </c>
      <c r="N26" s="8">
        <v>6</v>
      </c>
      <c r="O26" s="8">
        <v>1</v>
      </c>
      <c r="P26" s="8">
        <v>1</v>
      </c>
      <c r="Q26" s="8">
        <v>0</v>
      </c>
      <c r="R26" s="8">
        <v>2.5</v>
      </c>
      <c r="S26" s="8">
        <f t="shared" si="0"/>
        <v>33</v>
      </c>
      <c r="T26" s="14">
        <f t="shared" si="1"/>
        <v>0.030303030303030304</v>
      </c>
      <c r="U26" s="14">
        <f t="shared" si="2"/>
        <v>0.6515151515151515</v>
      </c>
      <c r="V26" s="14">
        <f t="shared" si="3"/>
        <v>0.18181818181818182</v>
      </c>
      <c r="W26" s="14">
        <f t="shared" si="4"/>
        <v>0.030303030303030304</v>
      </c>
      <c r="X26" s="14">
        <f t="shared" si="5"/>
        <v>0.030303030303030304</v>
      </c>
      <c r="Y26" s="14">
        <f t="shared" si="6"/>
        <v>0</v>
      </c>
      <c r="Z26" s="14">
        <f t="shared" si="7"/>
        <v>0.07575757575757576</v>
      </c>
      <c r="AA26" s="51"/>
      <c r="AB26" s="50"/>
      <c r="AD26" s="14"/>
      <c r="AE26" s="14"/>
      <c r="AF26" s="14"/>
      <c r="AG26" s="14"/>
      <c r="AH26" s="14"/>
      <c r="AI26" s="14"/>
      <c r="AJ26" s="14"/>
      <c r="AK26" s="14">
        <f aca="true" t="shared" si="31" ref="AK26:AQ26">AVERAGE(AD20:AD25)</f>
        <v>0.4103267973856209</v>
      </c>
      <c r="AL26" s="14">
        <f t="shared" si="31"/>
        <v>1.2581290849673203</v>
      </c>
      <c r="AM26" s="14">
        <f t="shared" si="31"/>
        <v>1.445514705882353</v>
      </c>
      <c r="AN26" s="14">
        <f t="shared" si="31"/>
        <v>0.22708333333333333</v>
      </c>
      <c r="AO26" s="14">
        <f t="shared" si="31"/>
        <v>0</v>
      </c>
      <c r="AP26" s="14">
        <f t="shared" si="31"/>
        <v>0</v>
      </c>
      <c r="AQ26" s="14">
        <f t="shared" si="31"/>
        <v>0.24227941176470588</v>
      </c>
      <c r="AR26" s="15" t="s">
        <v>255</v>
      </c>
      <c r="AS26" s="14">
        <f aca="true" t="shared" si="32" ref="AS26:AY26">95*AK26</f>
        <v>38.981045751633985</v>
      </c>
      <c r="AT26" s="14">
        <f t="shared" si="32"/>
        <v>119.52226307189544</v>
      </c>
      <c r="AU26" s="14">
        <f t="shared" si="32"/>
        <v>137.32389705882352</v>
      </c>
      <c r="AV26" s="14">
        <f t="shared" si="32"/>
        <v>21.572916666666668</v>
      </c>
      <c r="AW26" s="14">
        <f t="shared" si="32"/>
        <v>0</v>
      </c>
      <c r="AX26" s="14">
        <f t="shared" si="32"/>
        <v>0</v>
      </c>
      <c r="AY26" s="14">
        <f t="shared" si="32"/>
        <v>23.016544117647058</v>
      </c>
    </row>
    <row r="27" spans="11:36" ht="11.25">
      <c r="K27" s="50">
        <v>400</v>
      </c>
      <c r="L27" s="8">
        <v>1</v>
      </c>
      <c r="M27" s="8">
        <v>12</v>
      </c>
      <c r="N27" s="8">
        <v>3</v>
      </c>
      <c r="O27" s="8">
        <v>3</v>
      </c>
      <c r="P27" s="8">
        <v>0</v>
      </c>
      <c r="Q27" s="8">
        <v>0</v>
      </c>
      <c r="R27" s="8">
        <v>0</v>
      </c>
      <c r="S27" s="8">
        <f t="shared" si="0"/>
        <v>19</v>
      </c>
      <c r="T27" s="14">
        <f t="shared" si="1"/>
        <v>0.05263157894736842</v>
      </c>
      <c r="U27" s="14">
        <f t="shared" si="2"/>
        <v>0.631578947368421</v>
      </c>
      <c r="V27" s="14">
        <f t="shared" si="3"/>
        <v>0.15789473684210525</v>
      </c>
      <c r="W27" s="14">
        <f t="shared" si="4"/>
        <v>0.15789473684210525</v>
      </c>
      <c r="X27" s="14">
        <f t="shared" si="5"/>
        <v>0</v>
      </c>
      <c r="Y27" s="14">
        <f t="shared" si="6"/>
        <v>0</v>
      </c>
      <c r="Z27" s="14">
        <f t="shared" si="7"/>
        <v>0</v>
      </c>
      <c r="AA27" s="51"/>
      <c r="AB27" s="50">
        <v>205</v>
      </c>
      <c r="AC27" s="13">
        <v>3.8</v>
      </c>
      <c r="AD27" s="14">
        <f aca="true" t="shared" si="33" ref="AD27:AJ34">$AC27*T22</f>
        <v>0.5241379310344827</v>
      </c>
      <c r="AE27" s="14">
        <f t="shared" si="33"/>
        <v>2.3586206896551722</v>
      </c>
      <c r="AF27" s="14">
        <f t="shared" si="33"/>
        <v>0.786206896551724</v>
      </c>
      <c r="AG27" s="14">
        <f t="shared" si="33"/>
        <v>0</v>
      </c>
      <c r="AH27" s="14">
        <f t="shared" si="33"/>
        <v>0.13103448275862067</v>
      </c>
      <c r="AI27" s="14">
        <f t="shared" si="33"/>
        <v>0</v>
      </c>
      <c r="AJ27" s="14">
        <f t="shared" si="33"/>
        <v>0</v>
      </c>
    </row>
    <row r="28" spans="11:36" ht="11.25">
      <c r="K28" s="50">
        <v>450</v>
      </c>
      <c r="L28" s="8">
        <v>2.5</v>
      </c>
      <c r="M28" s="8">
        <v>16.5</v>
      </c>
      <c r="N28" s="8">
        <v>8</v>
      </c>
      <c r="O28" s="8">
        <v>0</v>
      </c>
      <c r="P28" s="8">
        <v>0</v>
      </c>
      <c r="Q28" s="8">
        <v>0</v>
      </c>
      <c r="R28" s="8">
        <v>3</v>
      </c>
      <c r="S28" s="8">
        <f t="shared" si="0"/>
        <v>30</v>
      </c>
      <c r="T28" s="14">
        <f t="shared" si="1"/>
        <v>0.08333333333333333</v>
      </c>
      <c r="U28" s="14">
        <f t="shared" si="2"/>
        <v>0.55</v>
      </c>
      <c r="V28" s="14">
        <f t="shared" si="3"/>
        <v>0.26666666666666666</v>
      </c>
      <c r="W28" s="14">
        <f t="shared" si="4"/>
        <v>0</v>
      </c>
      <c r="X28" s="14">
        <f t="shared" si="5"/>
        <v>0</v>
      </c>
      <c r="Y28" s="14">
        <f t="shared" si="6"/>
        <v>0</v>
      </c>
      <c r="Z28" s="14">
        <f t="shared" si="7"/>
        <v>0.1</v>
      </c>
      <c r="AA28" s="51"/>
      <c r="AB28" s="50">
        <v>240</v>
      </c>
      <c r="AC28" s="13">
        <v>2.5</v>
      </c>
      <c r="AD28" s="14">
        <f t="shared" si="33"/>
        <v>0.2777777777777778</v>
      </c>
      <c r="AE28" s="14">
        <f t="shared" si="33"/>
        <v>1.3194444444444444</v>
      </c>
      <c r="AF28" s="14">
        <f t="shared" si="33"/>
        <v>0.41666666666666663</v>
      </c>
      <c r="AG28" s="14">
        <f t="shared" si="33"/>
        <v>0.3472222222222222</v>
      </c>
      <c r="AH28" s="14">
        <f t="shared" si="33"/>
        <v>0</v>
      </c>
      <c r="AI28" s="14">
        <f t="shared" si="33"/>
        <v>0</v>
      </c>
      <c r="AJ28" s="14">
        <f t="shared" si="33"/>
        <v>0.1388888888888889</v>
      </c>
    </row>
    <row r="29" spans="11:36" ht="11.25">
      <c r="K29" s="50">
        <v>460</v>
      </c>
      <c r="L29" s="8">
        <v>0</v>
      </c>
      <c r="M29" s="8">
        <v>15</v>
      </c>
      <c r="N29" s="8">
        <v>13</v>
      </c>
      <c r="O29" s="8">
        <v>4.5</v>
      </c>
      <c r="P29" s="8">
        <v>2.5</v>
      </c>
      <c r="Q29" s="8">
        <v>0</v>
      </c>
      <c r="R29" s="8">
        <v>0</v>
      </c>
      <c r="S29" s="8">
        <f t="shared" si="0"/>
        <v>35</v>
      </c>
      <c r="T29" s="14">
        <f t="shared" si="1"/>
        <v>0</v>
      </c>
      <c r="U29" s="14">
        <f t="shared" si="2"/>
        <v>0.42857142857142855</v>
      </c>
      <c r="V29" s="14">
        <f t="shared" si="3"/>
        <v>0.37142857142857144</v>
      </c>
      <c r="W29" s="14">
        <f t="shared" si="4"/>
        <v>0.12857142857142856</v>
      </c>
      <c r="X29" s="14">
        <f t="shared" si="5"/>
        <v>0.07142857142857142</v>
      </c>
      <c r="Y29" s="14">
        <f t="shared" si="6"/>
        <v>0</v>
      </c>
      <c r="Z29" s="14">
        <f t="shared" si="7"/>
        <v>0</v>
      </c>
      <c r="AA29" s="51"/>
      <c r="AB29" s="50">
        <v>280</v>
      </c>
      <c r="AC29" s="13">
        <v>3.5</v>
      </c>
      <c r="AD29" s="14">
        <f t="shared" si="33"/>
        <v>0.3125</v>
      </c>
      <c r="AE29" s="14">
        <f t="shared" si="33"/>
        <v>2.375</v>
      </c>
      <c r="AF29" s="14">
        <f t="shared" si="33"/>
        <v>0.8125</v>
      </c>
      <c r="AG29" s="14">
        <f t="shared" si="33"/>
        <v>0</v>
      </c>
      <c r="AH29" s="14">
        <f t="shared" si="33"/>
        <v>0</v>
      </c>
      <c r="AI29" s="14">
        <f t="shared" si="33"/>
        <v>0</v>
      </c>
      <c r="AJ29" s="14">
        <f t="shared" si="33"/>
        <v>0</v>
      </c>
    </row>
    <row r="30" spans="11:36" ht="11.25">
      <c r="K30" s="50">
        <v>470</v>
      </c>
      <c r="L30" s="8">
        <v>0</v>
      </c>
      <c r="M30" s="8">
        <v>13</v>
      </c>
      <c r="N30" s="8">
        <v>7</v>
      </c>
      <c r="O30" s="8">
        <v>0</v>
      </c>
      <c r="P30" s="8">
        <v>0</v>
      </c>
      <c r="Q30" s="8">
        <v>0</v>
      </c>
      <c r="R30" s="8">
        <v>1</v>
      </c>
      <c r="S30" s="8">
        <f t="shared" si="0"/>
        <v>21</v>
      </c>
      <c r="T30" s="14">
        <f t="shared" si="1"/>
        <v>0</v>
      </c>
      <c r="U30" s="14">
        <f t="shared" si="2"/>
        <v>0.6190476190476191</v>
      </c>
      <c r="V30" s="14">
        <f t="shared" si="3"/>
        <v>0.3333333333333333</v>
      </c>
      <c r="W30" s="14">
        <f t="shared" si="4"/>
        <v>0</v>
      </c>
      <c r="X30" s="14">
        <f t="shared" si="5"/>
        <v>0</v>
      </c>
      <c r="Y30" s="14">
        <f t="shared" si="6"/>
        <v>0</v>
      </c>
      <c r="Z30" s="14">
        <f t="shared" si="7"/>
        <v>0.047619047619047616</v>
      </c>
      <c r="AA30" s="51"/>
      <c r="AB30" s="50">
        <v>325</v>
      </c>
      <c r="AC30" s="13">
        <v>3.3</v>
      </c>
      <c r="AD30" s="14">
        <f t="shared" si="33"/>
        <v>0.44999999999999996</v>
      </c>
      <c r="AE30" s="14">
        <f t="shared" si="33"/>
        <v>2.2499999999999996</v>
      </c>
      <c r="AF30" s="14">
        <f t="shared" si="33"/>
        <v>0.44999999999999996</v>
      </c>
      <c r="AG30" s="14">
        <f t="shared" si="33"/>
        <v>0</v>
      </c>
      <c r="AH30" s="14">
        <f t="shared" si="33"/>
        <v>0</v>
      </c>
      <c r="AI30" s="14">
        <f t="shared" si="33"/>
        <v>0</v>
      </c>
      <c r="AJ30" s="14">
        <f t="shared" si="33"/>
        <v>0.15</v>
      </c>
    </row>
    <row r="31" spans="11:36" ht="11.25">
      <c r="K31" s="50">
        <v>500</v>
      </c>
      <c r="L31" s="8">
        <v>0</v>
      </c>
      <c r="M31" s="8">
        <v>13.5</v>
      </c>
      <c r="N31" s="8">
        <v>5</v>
      </c>
      <c r="O31" s="8">
        <v>4</v>
      </c>
      <c r="P31" s="8">
        <v>0</v>
      </c>
      <c r="Q31" s="8">
        <v>0</v>
      </c>
      <c r="R31" s="8">
        <v>2.5</v>
      </c>
      <c r="S31" s="8">
        <f t="shared" si="0"/>
        <v>25</v>
      </c>
      <c r="T31" s="14">
        <f t="shared" si="1"/>
        <v>0</v>
      </c>
      <c r="U31" s="14">
        <f t="shared" si="2"/>
        <v>0.54</v>
      </c>
      <c r="V31" s="14">
        <f t="shared" si="3"/>
        <v>0.2</v>
      </c>
      <c r="W31" s="14">
        <f t="shared" si="4"/>
        <v>0.16</v>
      </c>
      <c r="X31" s="14">
        <f t="shared" si="5"/>
        <v>0</v>
      </c>
      <c r="Y31" s="14">
        <f t="shared" si="6"/>
        <v>0</v>
      </c>
      <c r="Z31" s="14">
        <f t="shared" si="7"/>
        <v>0.1</v>
      </c>
      <c r="AA31" s="51"/>
      <c r="AB31" s="50">
        <v>360</v>
      </c>
      <c r="AC31" s="13">
        <v>3.3</v>
      </c>
      <c r="AD31" s="14">
        <f t="shared" si="33"/>
        <v>0.09999999999999999</v>
      </c>
      <c r="AE31" s="14">
        <f t="shared" si="33"/>
        <v>2.15</v>
      </c>
      <c r="AF31" s="14">
        <f t="shared" si="33"/>
        <v>0.6</v>
      </c>
      <c r="AG31" s="14">
        <f t="shared" si="33"/>
        <v>0.09999999999999999</v>
      </c>
      <c r="AH31" s="14">
        <f t="shared" si="33"/>
        <v>0.09999999999999999</v>
      </c>
      <c r="AI31" s="14">
        <f t="shared" si="33"/>
        <v>0</v>
      </c>
      <c r="AJ31" s="14">
        <f t="shared" si="33"/>
        <v>0.25</v>
      </c>
    </row>
    <row r="32" spans="11:36" ht="11.25">
      <c r="K32" s="50">
        <v>540</v>
      </c>
      <c r="L32" s="8">
        <v>0</v>
      </c>
      <c r="M32" s="8">
        <v>16</v>
      </c>
      <c r="N32" s="8">
        <v>5</v>
      </c>
      <c r="O32" s="8">
        <v>2</v>
      </c>
      <c r="P32" s="8">
        <v>4</v>
      </c>
      <c r="Q32" s="8">
        <v>6.5</v>
      </c>
      <c r="R32" s="8">
        <v>1</v>
      </c>
      <c r="S32" s="8">
        <f t="shared" si="0"/>
        <v>34.5</v>
      </c>
      <c r="T32" s="14">
        <f t="shared" si="1"/>
        <v>0</v>
      </c>
      <c r="U32" s="14">
        <f t="shared" si="2"/>
        <v>0.463768115942029</v>
      </c>
      <c r="V32" s="14">
        <f t="shared" si="3"/>
        <v>0.14492753623188406</v>
      </c>
      <c r="W32" s="14">
        <f t="shared" si="4"/>
        <v>0.057971014492753624</v>
      </c>
      <c r="X32" s="14">
        <f t="shared" si="5"/>
        <v>0.11594202898550725</v>
      </c>
      <c r="Y32" s="14">
        <f t="shared" si="6"/>
        <v>0.18840579710144928</v>
      </c>
      <c r="Z32" s="14">
        <f t="shared" si="7"/>
        <v>0.028985507246376812</v>
      </c>
      <c r="AA32" s="51"/>
      <c r="AB32" s="50">
        <v>400</v>
      </c>
      <c r="AC32" s="13">
        <v>4.8</v>
      </c>
      <c r="AD32" s="14">
        <f t="shared" si="33"/>
        <v>0.2526315789473684</v>
      </c>
      <c r="AE32" s="14">
        <f t="shared" si="33"/>
        <v>3.0315789473684207</v>
      </c>
      <c r="AF32" s="14">
        <f t="shared" si="33"/>
        <v>0.7578947368421052</v>
      </c>
      <c r="AG32" s="14">
        <f t="shared" si="33"/>
        <v>0.7578947368421052</v>
      </c>
      <c r="AH32" s="14">
        <f t="shared" si="33"/>
        <v>0</v>
      </c>
      <c r="AI32" s="14">
        <f t="shared" si="33"/>
        <v>0</v>
      </c>
      <c r="AJ32" s="14">
        <f t="shared" si="33"/>
        <v>0</v>
      </c>
    </row>
    <row r="33" spans="11:36" ht="11.25">
      <c r="K33" s="50">
        <v>580</v>
      </c>
      <c r="L33" s="8">
        <v>0</v>
      </c>
      <c r="M33" s="8">
        <v>9</v>
      </c>
      <c r="N33" s="8">
        <v>11</v>
      </c>
      <c r="O33" s="8">
        <v>2</v>
      </c>
      <c r="P33" s="8">
        <v>1</v>
      </c>
      <c r="Q33" s="8">
        <v>3</v>
      </c>
      <c r="R33" s="8">
        <v>0</v>
      </c>
      <c r="S33" s="8">
        <f t="shared" si="0"/>
        <v>26</v>
      </c>
      <c r="T33" s="14">
        <f t="shared" si="1"/>
        <v>0</v>
      </c>
      <c r="U33" s="14">
        <f t="shared" si="2"/>
        <v>0.34615384615384615</v>
      </c>
      <c r="V33" s="14">
        <f t="shared" si="3"/>
        <v>0.4230769230769231</v>
      </c>
      <c r="W33" s="14">
        <f t="shared" si="4"/>
        <v>0.07692307692307693</v>
      </c>
      <c r="X33" s="14">
        <f t="shared" si="5"/>
        <v>0.038461538461538464</v>
      </c>
      <c r="Y33" s="14">
        <f t="shared" si="6"/>
        <v>0.11538461538461539</v>
      </c>
      <c r="Z33" s="14">
        <f t="shared" si="7"/>
        <v>0</v>
      </c>
      <c r="AA33" s="51"/>
      <c r="AB33" s="50">
        <v>450</v>
      </c>
      <c r="AC33" s="13">
        <v>3.1</v>
      </c>
      <c r="AD33" s="14">
        <f t="shared" si="33"/>
        <v>0.2583333333333333</v>
      </c>
      <c r="AE33" s="14">
        <f t="shared" si="33"/>
        <v>1.7050000000000003</v>
      </c>
      <c r="AF33" s="14">
        <f t="shared" si="33"/>
        <v>0.8266666666666667</v>
      </c>
      <c r="AG33" s="14">
        <f t="shared" si="33"/>
        <v>0</v>
      </c>
      <c r="AH33" s="14">
        <f t="shared" si="33"/>
        <v>0</v>
      </c>
      <c r="AI33" s="14">
        <f t="shared" si="33"/>
        <v>0</v>
      </c>
      <c r="AJ33" s="14">
        <f t="shared" si="33"/>
        <v>0.31000000000000005</v>
      </c>
    </row>
    <row r="34" spans="11:36" ht="11.25">
      <c r="K34" s="50">
        <v>620</v>
      </c>
      <c r="L34" s="8">
        <v>0</v>
      </c>
      <c r="M34" s="8">
        <v>12</v>
      </c>
      <c r="N34" s="8">
        <v>4.5</v>
      </c>
      <c r="O34" s="8">
        <v>4</v>
      </c>
      <c r="P34" s="8">
        <v>1</v>
      </c>
      <c r="Q34" s="8">
        <v>4</v>
      </c>
      <c r="R34" s="8">
        <v>0</v>
      </c>
      <c r="S34" s="8">
        <f t="shared" si="0"/>
        <v>25.5</v>
      </c>
      <c r="T34" s="14">
        <f t="shared" si="1"/>
        <v>0</v>
      </c>
      <c r="U34" s="14">
        <f t="shared" si="2"/>
        <v>0.47058823529411764</v>
      </c>
      <c r="V34" s="14">
        <f t="shared" si="3"/>
        <v>0.17647058823529413</v>
      </c>
      <c r="W34" s="14">
        <f t="shared" si="4"/>
        <v>0.1568627450980392</v>
      </c>
      <c r="X34" s="14">
        <f t="shared" si="5"/>
        <v>0.0392156862745098</v>
      </c>
      <c r="Y34" s="14">
        <f t="shared" si="6"/>
        <v>0.1568627450980392</v>
      </c>
      <c r="Z34" s="14">
        <f t="shared" si="7"/>
        <v>0</v>
      </c>
      <c r="AA34" s="51" t="s">
        <v>223</v>
      </c>
      <c r="AB34" s="50">
        <v>460</v>
      </c>
      <c r="AC34" s="13">
        <v>5</v>
      </c>
      <c r="AD34" s="14">
        <f t="shared" si="33"/>
        <v>0</v>
      </c>
      <c r="AE34" s="14">
        <f t="shared" si="33"/>
        <v>2.142857142857143</v>
      </c>
      <c r="AF34" s="14">
        <f t="shared" si="33"/>
        <v>1.8571428571428572</v>
      </c>
      <c r="AG34" s="14">
        <f t="shared" si="33"/>
        <v>0.6428571428571428</v>
      </c>
      <c r="AH34" s="14">
        <f t="shared" si="33"/>
        <v>0.3571428571428571</v>
      </c>
      <c r="AI34" s="14">
        <f t="shared" si="33"/>
        <v>0</v>
      </c>
      <c r="AJ34" s="14">
        <f t="shared" si="33"/>
        <v>0</v>
      </c>
    </row>
    <row r="35" spans="11:51" ht="11.25">
      <c r="K35" s="50">
        <v>660</v>
      </c>
      <c r="L35" s="8">
        <v>3.5</v>
      </c>
      <c r="M35" s="8">
        <v>7</v>
      </c>
      <c r="N35" s="8">
        <v>8</v>
      </c>
      <c r="O35" s="8">
        <v>0</v>
      </c>
      <c r="P35" s="8">
        <v>0</v>
      </c>
      <c r="Q35" s="8">
        <v>0</v>
      </c>
      <c r="R35" s="8">
        <v>1</v>
      </c>
      <c r="S35" s="8">
        <f t="shared" si="0"/>
        <v>19.5</v>
      </c>
      <c r="T35" s="14">
        <f t="shared" si="1"/>
        <v>0.1794871794871795</v>
      </c>
      <c r="U35" s="14">
        <f t="shared" si="2"/>
        <v>0.358974358974359</v>
      </c>
      <c r="V35" s="14">
        <f t="shared" si="3"/>
        <v>0.41025641025641024</v>
      </c>
      <c r="W35" s="14">
        <f t="shared" si="4"/>
        <v>0</v>
      </c>
      <c r="X35" s="14">
        <f t="shared" si="5"/>
        <v>0</v>
      </c>
      <c r="Y35" s="14">
        <f t="shared" si="6"/>
        <v>0</v>
      </c>
      <c r="Z35" s="14">
        <f t="shared" si="7"/>
        <v>0.05128205128205128</v>
      </c>
      <c r="AA35" s="51"/>
      <c r="AB35" s="50"/>
      <c r="AD35" s="14"/>
      <c r="AE35" s="14"/>
      <c r="AF35" s="14"/>
      <c r="AG35" s="14"/>
      <c r="AH35" s="14"/>
      <c r="AI35" s="14"/>
      <c r="AJ35" s="14"/>
      <c r="AK35" s="14">
        <f aca="true" t="shared" si="34" ref="AK35:AQ35">AVERAGE(AD27:AD34)</f>
        <v>0.2719225776366203</v>
      </c>
      <c r="AL35" s="14">
        <f t="shared" si="34"/>
        <v>2.1665626530406477</v>
      </c>
      <c r="AM35" s="14">
        <f t="shared" si="34"/>
        <v>0.8133847279837525</v>
      </c>
      <c r="AN35" s="14">
        <f t="shared" si="34"/>
        <v>0.23099676274018377</v>
      </c>
      <c r="AO35" s="14">
        <f t="shared" si="34"/>
        <v>0.07352216748768473</v>
      </c>
      <c r="AP35" s="14">
        <f t="shared" si="34"/>
        <v>0</v>
      </c>
      <c r="AQ35" s="14">
        <f t="shared" si="34"/>
        <v>0.10611111111111111</v>
      </c>
      <c r="AR35" s="15" t="s">
        <v>256</v>
      </c>
      <c r="AS35" s="14">
        <f aca="true" t="shared" si="35" ref="AS35:AY35">265*AK35</f>
        <v>72.05948307370438</v>
      </c>
      <c r="AT35" s="14">
        <f t="shared" si="35"/>
        <v>574.1391030557717</v>
      </c>
      <c r="AU35" s="14">
        <f t="shared" si="35"/>
        <v>215.54695291569442</v>
      </c>
      <c r="AV35" s="14">
        <f t="shared" si="35"/>
        <v>61.2141421261487</v>
      </c>
      <c r="AW35" s="14">
        <f t="shared" si="35"/>
        <v>19.483374384236452</v>
      </c>
      <c r="AX35" s="14">
        <f t="shared" si="35"/>
        <v>0</v>
      </c>
      <c r="AY35" s="14">
        <f t="shared" si="35"/>
        <v>28.119444444444444</v>
      </c>
    </row>
    <row r="36" spans="11:36" ht="11.25">
      <c r="K36" s="50">
        <v>700</v>
      </c>
      <c r="L36" s="8">
        <v>7</v>
      </c>
      <c r="M36" s="8">
        <v>7</v>
      </c>
      <c r="N36" s="8">
        <v>1</v>
      </c>
      <c r="O36" s="8">
        <v>1</v>
      </c>
      <c r="P36" s="8">
        <v>2</v>
      </c>
      <c r="Q36" s="8">
        <v>8</v>
      </c>
      <c r="R36" s="8">
        <v>5</v>
      </c>
      <c r="S36" s="8">
        <f t="shared" si="0"/>
        <v>31</v>
      </c>
      <c r="T36" s="14">
        <f t="shared" si="1"/>
        <v>0.22580645161290322</v>
      </c>
      <c r="U36" s="14">
        <f t="shared" si="2"/>
        <v>0.22580645161290322</v>
      </c>
      <c r="V36" s="14">
        <f t="shared" si="3"/>
        <v>0.03225806451612903</v>
      </c>
      <c r="W36" s="14">
        <f t="shared" si="4"/>
        <v>0.03225806451612903</v>
      </c>
      <c r="X36" s="14">
        <f t="shared" si="5"/>
        <v>0.06451612903225806</v>
      </c>
      <c r="Y36" s="14">
        <f t="shared" si="6"/>
        <v>0.25806451612903225</v>
      </c>
      <c r="Z36" s="14">
        <f t="shared" si="7"/>
        <v>0.16129032258064516</v>
      </c>
      <c r="AA36" s="51"/>
      <c r="AB36" s="50">
        <v>470</v>
      </c>
      <c r="AC36" s="13">
        <v>3.5</v>
      </c>
      <c r="AD36" s="14">
        <f aca="true" t="shared" si="36" ref="AD36:AD45">$AC36*T30</f>
        <v>0</v>
      </c>
      <c r="AE36" s="14">
        <f aca="true" t="shared" si="37" ref="AE36:AE45">$AC36*U30</f>
        <v>2.166666666666667</v>
      </c>
      <c r="AF36" s="14">
        <f aca="true" t="shared" si="38" ref="AF36:AF45">$AC36*V30</f>
        <v>1.1666666666666665</v>
      </c>
      <c r="AG36" s="14">
        <f aca="true" t="shared" si="39" ref="AG36:AG45">$AC36*W30</f>
        <v>0</v>
      </c>
      <c r="AH36" s="14">
        <f aca="true" t="shared" si="40" ref="AH36:AH45">$AC36*X30</f>
        <v>0</v>
      </c>
      <c r="AI36" s="14">
        <f aca="true" t="shared" si="41" ref="AI36:AI45">$AC36*Y30</f>
        <v>0</v>
      </c>
      <c r="AJ36" s="14">
        <f aca="true" t="shared" si="42" ref="AJ36:AJ45">$AC36*Z30</f>
        <v>0.16666666666666666</v>
      </c>
    </row>
    <row r="37" spans="11:36" ht="11.25">
      <c r="K37" s="50">
        <v>750</v>
      </c>
      <c r="L37" s="8">
        <v>6</v>
      </c>
      <c r="M37" s="8">
        <v>5</v>
      </c>
      <c r="N37" s="8">
        <v>4</v>
      </c>
      <c r="O37" s="8">
        <v>0</v>
      </c>
      <c r="P37" s="8">
        <v>5</v>
      </c>
      <c r="Q37" s="8">
        <v>0</v>
      </c>
      <c r="R37" s="8">
        <v>5</v>
      </c>
      <c r="S37" s="8">
        <f t="shared" si="0"/>
        <v>25</v>
      </c>
      <c r="T37" s="14">
        <f t="shared" si="1"/>
        <v>0.24</v>
      </c>
      <c r="U37" s="14">
        <f t="shared" si="2"/>
        <v>0.2</v>
      </c>
      <c r="V37" s="14">
        <f t="shared" si="3"/>
        <v>0.16</v>
      </c>
      <c r="W37" s="14">
        <f t="shared" si="4"/>
        <v>0</v>
      </c>
      <c r="X37" s="14">
        <f t="shared" si="5"/>
        <v>0.2</v>
      </c>
      <c r="Y37" s="14">
        <f t="shared" si="6"/>
        <v>0</v>
      </c>
      <c r="Z37" s="14">
        <f t="shared" si="7"/>
        <v>0.2</v>
      </c>
      <c r="AA37" s="51"/>
      <c r="AB37" s="50">
        <v>500</v>
      </c>
      <c r="AC37" s="13">
        <v>5.1</v>
      </c>
      <c r="AD37" s="14">
        <f t="shared" si="36"/>
        <v>0</v>
      </c>
      <c r="AE37" s="14">
        <f t="shared" si="37"/>
        <v>2.754</v>
      </c>
      <c r="AF37" s="14">
        <f t="shared" si="38"/>
        <v>1.02</v>
      </c>
      <c r="AG37" s="14">
        <f t="shared" si="39"/>
        <v>0.816</v>
      </c>
      <c r="AH37" s="14">
        <f t="shared" si="40"/>
        <v>0</v>
      </c>
      <c r="AI37" s="14">
        <f t="shared" si="41"/>
        <v>0</v>
      </c>
      <c r="AJ37" s="14">
        <f t="shared" si="42"/>
        <v>0.51</v>
      </c>
    </row>
    <row r="38" spans="11:36" ht="11.25">
      <c r="K38" s="50">
        <v>760</v>
      </c>
      <c r="L38" s="8">
        <v>9</v>
      </c>
      <c r="M38" s="8">
        <v>4</v>
      </c>
      <c r="N38" s="8">
        <v>3</v>
      </c>
      <c r="O38" s="8">
        <v>0</v>
      </c>
      <c r="P38" s="8">
        <v>6</v>
      </c>
      <c r="Q38" s="8">
        <v>0</v>
      </c>
      <c r="R38" s="8">
        <v>3</v>
      </c>
      <c r="S38" s="8">
        <f t="shared" si="0"/>
        <v>25</v>
      </c>
      <c r="T38" s="14">
        <f t="shared" si="1"/>
        <v>0.36</v>
      </c>
      <c r="U38" s="14">
        <f t="shared" si="2"/>
        <v>0.16</v>
      </c>
      <c r="V38" s="14">
        <f t="shared" si="3"/>
        <v>0.12</v>
      </c>
      <c r="W38" s="14">
        <f t="shared" si="4"/>
        <v>0</v>
      </c>
      <c r="X38" s="14">
        <f t="shared" si="5"/>
        <v>0.24</v>
      </c>
      <c r="Y38" s="14">
        <f t="shared" si="6"/>
        <v>0</v>
      </c>
      <c r="Z38" s="14">
        <f t="shared" si="7"/>
        <v>0.12</v>
      </c>
      <c r="AA38" s="51"/>
      <c r="AB38" s="50">
        <v>540</v>
      </c>
      <c r="AC38" s="13">
        <v>3.6</v>
      </c>
      <c r="AD38" s="14">
        <f t="shared" si="36"/>
        <v>0</v>
      </c>
      <c r="AE38" s="14">
        <f t="shared" si="37"/>
        <v>1.6695652173913045</v>
      </c>
      <c r="AF38" s="14">
        <f t="shared" si="38"/>
        <v>0.5217391304347826</v>
      </c>
      <c r="AG38" s="14">
        <f t="shared" si="39"/>
        <v>0.20869565217391306</v>
      </c>
      <c r="AH38" s="14">
        <f t="shared" si="40"/>
        <v>0.4173913043478261</v>
      </c>
      <c r="AI38" s="14">
        <f t="shared" si="41"/>
        <v>0.6782608695652175</v>
      </c>
      <c r="AJ38" s="14">
        <f t="shared" si="42"/>
        <v>0.10434782608695653</v>
      </c>
    </row>
    <row r="39" spans="11:36" ht="11.25">
      <c r="K39" s="50">
        <v>770</v>
      </c>
      <c r="L39" s="8">
        <v>11</v>
      </c>
      <c r="M39" s="8">
        <v>0</v>
      </c>
      <c r="N39" s="8">
        <v>0</v>
      </c>
      <c r="O39" s="8">
        <v>3</v>
      </c>
      <c r="P39" s="8">
        <v>0</v>
      </c>
      <c r="Q39" s="8">
        <v>0</v>
      </c>
      <c r="R39" s="8">
        <v>8</v>
      </c>
      <c r="S39" s="8">
        <f t="shared" si="0"/>
        <v>22</v>
      </c>
      <c r="T39" s="14">
        <f t="shared" si="1"/>
        <v>0.5</v>
      </c>
      <c r="U39" s="14">
        <f t="shared" si="2"/>
        <v>0</v>
      </c>
      <c r="V39" s="14">
        <f t="shared" si="3"/>
        <v>0</v>
      </c>
      <c r="W39" s="14">
        <f t="shared" si="4"/>
        <v>0.13636363636363635</v>
      </c>
      <c r="X39" s="14">
        <f t="shared" si="5"/>
        <v>0</v>
      </c>
      <c r="Y39" s="14">
        <f t="shared" si="6"/>
        <v>0</v>
      </c>
      <c r="Z39" s="14">
        <f t="shared" si="7"/>
        <v>0.36363636363636365</v>
      </c>
      <c r="AA39" s="51"/>
      <c r="AB39" s="50">
        <v>580</v>
      </c>
      <c r="AC39" s="13">
        <v>3.2</v>
      </c>
      <c r="AD39" s="14">
        <f t="shared" si="36"/>
        <v>0</v>
      </c>
      <c r="AE39" s="14">
        <f t="shared" si="37"/>
        <v>1.1076923076923078</v>
      </c>
      <c r="AF39" s="14">
        <f t="shared" si="38"/>
        <v>1.353846153846154</v>
      </c>
      <c r="AG39" s="14">
        <f t="shared" si="39"/>
        <v>0.24615384615384617</v>
      </c>
      <c r="AH39" s="14">
        <f t="shared" si="40"/>
        <v>0.12307692307692308</v>
      </c>
      <c r="AI39" s="14">
        <f t="shared" si="41"/>
        <v>0.36923076923076925</v>
      </c>
      <c r="AJ39" s="14">
        <f t="shared" si="42"/>
        <v>0</v>
      </c>
    </row>
    <row r="40" spans="11:36" ht="11.25">
      <c r="K40" s="16" t="s">
        <v>193</v>
      </c>
      <c r="L40" s="16">
        <f aca="true" t="shared" si="43" ref="L40:R40">SUM(L3:L39)</f>
        <v>191</v>
      </c>
      <c r="M40" s="16">
        <f t="shared" si="43"/>
        <v>390.5</v>
      </c>
      <c r="N40" s="16">
        <f t="shared" si="43"/>
        <v>220.5</v>
      </c>
      <c r="O40" s="16">
        <f t="shared" si="43"/>
        <v>45</v>
      </c>
      <c r="P40" s="16">
        <f t="shared" si="43"/>
        <v>35.5</v>
      </c>
      <c r="Q40" s="16">
        <f t="shared" si="43"/>
        <v>23.5</v>
      </c>
      <c r="R40" s="16">
        <f t="shared" si="43"/>
        <v>50</v>
      </c>
      <c r="S40" s="8">
        <f>SUM(L40:Q40)</f>
        <v>906</v>
      </c>
      <c r="AA40" s="51"/>
      <c r="AB40" s="50">
        <v>620</v>
      </c>
      <c r="AC40" s="13">
        <v>4.8</v>
      </c>
      <c r="AD40" s="14">
        <f t="shared" si="36"/>
        <v>0</v>
      </c>
      <c r="AE40" s="14">
        <f t="shared" si="37"/>
        <v>2.2588235294117647</v>
      </c>
      <c r="AF40" s="14">
        <f t="shared" si="38"/>
        <v>0.8470588235294118</v>
      </c>
      <c r="AG40" s="14">
        <f t="shared" si="39"/>
        <v>0.7529411764705882</v>
      </c>
      <c r="AH40" s="14">
        <f t="shared" si="40"/>
        <v>0.18823529411764706</v>
      </c>
      <c r="AI40" s="14">
        <f t="shared" si="41"/>
        <v>0.7529411764705882</v>
      </c>
      <c r="AJ40" s="14">
        <f t="shared" si="42"/>
        <v>0</v>
      </c>
    </row>
    <row r="41" spans="11:36" ht="11.25">
      <c r="K41" s="8"/>
      <c r="L41" s="54">
        <f aca="true" t="shared" si="44" ref="L41:R41">L40/$S$40</f>
        <v>0.2108167770419426</v>
      </c>
      <c r="M41" s="54">
        <f t="shared" si="44"/>
        <v>0.4310154525386313</v>
      </c>
      <c r="N41" s="54">
        <f t="shared" si="44"/>
        <v>0.2433774834437086</v>
      </c>
      <c r="O41" s="54">
        <f t="shared" si="44"/>
        <v>0.04966887417218543</v>
      </c>
      <c r="P41" s="54">
        <f t="shared" si="44"/>
        <v>0.039183222958057394</v>
      </c>
      <c r="Q41" s="54">
        <f t="shared" si="44"/>
        <v>0.025938189845474614</v>
      </c>
      <c r="R41" s="54">
        <f t="shared" si="44"/>
        <v>0.05518763796909492</v>
      </c>
      <c r="S41" s="8"/>
      <c r="AA41" s="51"/>
      <c r="AB41" s="50">
        <v>660</v>
      </c>
      <c r="AC41" s="13">
        <v>3.7</v>
      </c>
      <c r="AD41" s="14">
        <f t="shared" si="36"/>
        <v>0.6641025641025642</v>
      </c>
      <c r="AE41" s="14">
        <f t="shared" si="37"/>
        <v>1.3282051282051284</v>
      </c>
      <c r="AF41" s="14">
        <f t="shared" si="38"/>
        <v>1.5179487179487179</v>
      </c>
      <c r="AG41" s="14">
        <f t="shared" si="39"/>
        <v>0</v>
      </c>
      <c r="AH41" s="14">
        <f t="shared" si="40"/>
        <v>0</v>
      </c>
      <c r="AI41" s="14">
        <f t="shared" si="41"/>
        <v>0</v>
      </c>
      <c r="AJ41" s="14">
        <f t="shared" si="42"/>
        <v>0.18974358974358974</v>
      </c>
    </row>
    <row r="42" spans="11:36" ht="11.25">
      <c r="K42" s="16" t="s">
        <v>194</v>
      </c>
      <c r="L42" s="45">
        <f aca="true" t="shared" si="45" ref="L42:R42">L41*100</f>
        <v>21.08167770419426</v>
      </c>
      <c r="M42" s="45">
        <f t="shared" si="45"/>
        <v>43.10154525386313</v>
      </c>
      <c r="N42" s="45">
        <f t="shared" si="45"/>
        <v>24.337748344370862</v>
      </c>
      <c r="O42" s="45">
        <f t="shared" si="45"/>
        <v>4.966887417218543</v>
      </c>
      <c r="P42" s="45">
        <f t="shared" si="45"/>
        <v>3.9183222958057393</v>
      </c>
      <c r="Q42" s="45">
        <f t="shared" si="45"/>
        <v>2.5938189845474615</v>
      </c>
      <c r="R42" s="45">
        <f t="shared" si="45"/>
        <v>5.518763796909492</v>
      </c>
      <c r="S42" s="8"/>
      <c r="AA42" s="51"/>
      <c r="AB42" s="50">
        <v>700</v>
      </c>
      <c r="AC42" s="13">
        <v>3.1</v>
      </c>
      <c r="AD42" s="14">
        <f t="shared" si="36"/>
        <v>0.7</v>
      </c>
      <c r="AE42" s="14">
        <f t="shared" si="37"/>
        <v>0.7</v>
      </c>
      <c r="AF42" s="14">
        <f t="shared" si="38"/>
        <v>0.1</v>
      </c>
      <c r="AG42" s="14">
        <f t="shared" si="39"/>
        <v>0.1</v>
      </c>
      <c r="AH42" s="14">
        <f t="shared" si="40"/>
        <v>0.2</v>
      </c>
      <c r="AI42" s="14">
        <f t="shared" si="41"/>
        <v>0.8</v>
      </c>
      <c r="AJ42" s="14">
        <f t="shared" si="42"/>
        <v>0.5</v>
      </c>
    </row>
    <row r="43" spans="11:36" ht="11.25">
      <c r="K43" s="8"/>
      <c r="L43" s="8"/>
      <c r="M43" s="8"/>
      <c r="N43" s="8"/>
      <c r="O43" s="8"/>
      <c r="P43" s="8"/>
      <c r="Q43" s="8"/>
      <c r="R43" s="8"/>
      <c r="S43" s="8"/>
      <c r="AA43" s="51"/>
      <c r="AB43" s="50">
        <v>750</v>
      </c>
      <c r="AC43" s="13">
        <v>4.9</v>
      </c>
      <c r="AD43" s="14">
        <f t="shared" si="36"/>
        <v>1.176</v>
      </c>
      <c r="AE43" s="14">
        <f t="shared" si="37"/>
        <v>0.9800000000000001</v>
      </c>
      <c r="AF43" s="14">
        <f t="shared" si="38"/>
        <v>0.784</v>
      </c>
      <c r="AG43" s="14">
        <f t="shared" si="39"/>
        <v>0</v>
      </c>
      <c r="AH43" s="14">
        <f t="shared" si="40"/>
        <v>0.9800000000000001</v>
      </c>
      <c r="AI43" s="14">
        <f t="shared" si="41"/>
        <v>0</v>
      </c>
      <c r="AJ43" s="14">
        <f t="shared" si="42"/>
        <v>0.9800000000000001</v>
      </c>
    </row>
    <row r="44" spans="27:36" ht="11.25">
      <c r="AA44" s="51" t="s">
        <v>223</v>
      </c>
      <c r="AB44" s="50">
        <v>760</v>
      </c>
      <c r="AC44" s="13">
        <v>4.8</v>
      </c>
      <c r="AD44" s="14">
        <f t="shared" si="36"/>
        <v>1.728</v>
      </c>
      <c r="AE44" s="14">
        <f t="shared" si="37"/>
        <v>0.768</v>
      </c>
      <c r="AF44" s="14">
        <f t="shared" si="38"/>
        <v>0.576</v>
      </c>
      <c r="AG44" s="14">
        <f t="shared" si="39"/>
        <v>0</v>
      </c>
      <c r="AH44" s="14">
        <f t="shared" si="40"/>
        <v>1.152</v>
      </c>
      <c r="AI44" s="14">
        <f t="shared" si="41"/>
        <v>0</v>
      </c>
      <c r="AJ44" s="14">
        <f t="shared" si="42"/>
        <v>0.576</v>
      </c>
    </row>
    <row r="45" spans="27:51" ht="11.25">
      <c r="AA45" s="51"/>
      <c r="AB45" s="50">
        <v>770</v>
      </c>
      <c r="AC45" s="13">
        <v>4.8</v>
      </c>
      <c r="AD45" s="14">
        <f t="shared" si="36"/>
        <v>2.4</v>
      </c>
      <c r="AE45" s="14">
        <f t="shared" si="37"/>
        <v>0</v>
      </c>
      <c r="AF45" s="14">
        <f t="shared" si="38"/>
        <v>0</v>
      </c>
      <c r="AG45" s="14">
        <f t="shared" si="39"/>
        <v>0.6545454545454544</v>
      </c>
      <c r="AH45" s="14">
        <f t="shared" si="40"/>
        <v>0</v>
      </c>
      <c r="AI45" s="14">
        <f t="shared" si="41"/>
        <v>0</v>
      </c>
      <c r="AJ45" s="14">
        <f t="shared" si="42"/>
        <v>1.7454545454545454</v>
      </c>
      <c r="AK45" s="14">
        <f aca="true" t="shared" si="46" ref="AK45:AQ45">AVERAGE(AD36:AD45)</f>
        <v>0.6668102564102563</v>
      </c>
      <c r="AL45" s="14">
        <f t="shared" si="46"/>
        <v>1.3732952849367175</v>
      </c>
      <c r="AM45" s="14">
        <f t="shared" si="46"/>
        <v>0.7887259492425731</v>
      </c>
      <c r="AN45" s="14">
        <f t="shared" si="46"/>
        <v>0.2778336129343802</v>
      </c>
      <c r="AO45" s="14">
        <f t="shared" si="46"/>
        <v>0.3060703521542396</v>
      </c>
      <c r="AP45" s="14">
        <f t="shared" si="46"/>
        <v>0.26004328152665745</v>
      </c>
      <c r="AQ45" s="14">
        <f t="shared" si="46"/>
        <v>0.47722126279517585</v>
      </c>
      <c r="AR45" s="15" t="s">
        <v>257</v>
      </c>
      <c r="AS45" s="14">
        <f aca="true" t="shared" si="47" ref="AS45:AY45">300*AK45</f>
        <v>200.04307692307688</v>
      </c>
      <c r="AT45" s="14">
        <f t="shared" si="47"/>
        <v>411.98858548101526</v>
      </c>
      <c r="AU45" s="14">
        <f t="shared" si="47"/>
        <v>236.61778477277193</v>
      </c>
      <c r="AV45" s="14">
        <f t="shared" si="47"/>
        <v>83.35008388031406</v>
      </c>
      <c r="AW45" s="14">
        <f t="shared" si="47"/>
        <v>91.82110564627189</v>
      </c>
      <c r="AX45" s="14">
        <f t="shared" si="47"/>
        <v>78.01298445799723</v>
      </c>
      <c r="AY45" s="14">
        <f t="shared" si="47"/>
        <v>143.16637883855276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64"/>
  <sheetViews>
    <sheetView workbookViewId="0" topLeftCell="A1">
      <selection activeCell="A1" sqref="A1:B1"/>
    </sheetView>
  </sheetViews>
  <sheetFormatPr defaultColWidth="9.00390625" defaultRowHeight="12"/>
  <cols>
    <col min="1" max="1" width="32.75390625" style="100" bestFit="1" customWidth="1"/>
    <col min="2" max="21" width="4.00390625" style="67" customWidth="1"/>
    <col min="22" max="41" width="4.375" style="67" customWidth="1"/>
    <col min="42" max="55" width="4.75390625" style="67" customWidth="1"/>
    <col min="56" max="85" width="5.125" style="67" customWidth="1"/>
    <col min="86" max="16384" width="9.125" style="67" customWidth="1"/>
  </cols>
  <sheetData>
    <row r="1" spans="1:2" ht="12.75">
      <c r="A1" s="100" t="s">
        <v>302</v>
      </c>
      <c r="B1" s="99" t="s">
        <v>303</v>
      </c>
    </row>
    <row r="2" spans="2:85" s="68" customFormat="1" ht="12.75">
      <c r="B2" s="68">
        <v>0</v>
      </c>
      <c r="C2" s="68">
        <v>10</v>
      </c>
      <c r="D2" s="68">
        <v>20</v>
      </c>
      <c r="E2" s="68">
        <v>30</v>
      </c>
      <c r="F2" s="68">
        <v>40</v>
      </c>
      <c r="G2" s="68">
        <v>50</v>
      </c>
      <c r="H2" s="68">
        <v>60</v>
      </c>
      <c r="I2" s="68">
        <v>70</v>
      </c>
      <c r="J2" s="68">
        <v>80</v>
      </c>
      <c r="K2" s="68">
        <v>90</v>
      </c>
      <c r="L2" s="68">
        <v>100</v>
      </c>
      <c r="M2" s="68">
        <v>110</v>
      </c>
      <c r="N2" s="68">
        <v>120</v>
      </c>
      <c r="O2" s="68">
        <v>130</v>
      </c>
      <c r="P2" s="68">
        <v>140</v>
      </c>
      <c r="Q2" s="68">
        <v>150</v>
      </c>
      <c r="R2" s="68">
        <v>160</v>
      </c>
      <c r="S2" s="68">
        <v>170</v>
      </c>
      <c r="T2" s="68">
        <v>180</v>
      </c>
      <c r="U2" s="68">
        <v>190</v>
      </c>
      <c r="V2" s="68">
        <v>200</v>
      </c>
      <c r="W2" s="68">
        <v>210</v>
      </c>
      <c r="X2" s="68">
        <v>220</v>
      </c>
      <c r="Y2" s="68">
        <v>230</v>
      </c>
      <c r="Z2" s="68">
        <v>240</v>
      </c>
      <c r="AA2" s="68">
        <v>250</v>
      </c>
      <c r="AB2" s="68">
        <v>260</v>
      </c>
      <c r="AC2" s="68">
        <v>270</v>
      </c>
      <c r="AD2" s="68">
        <v>280</v>
      </c>
      <c r="AE2" s="68">
        <v>290</v>
      </c>
      <c r="AF2" s="68">
        <v>300</v>
      </c>
      <c r="AG2" s="68">
        <v>310</v>
      </c>
      <c r="AH2" s="68">
        <v>320</v>
      </c>
      <c r="AI2" s="68">
        <v>330</v>
      </c>
      <c r="AJ2" s="68">
        <v>340</v>
      </c>
      <c r="AK2" s="68">
        <v>350</v>
      </c>
      <c r="AL2" s="68">
        <v>360</v>
      </c>
      <c r="AM2" s="68">
        <v>370</v>
      </c>
      <c r="AN2" s="68">
        <v>380</v>
      </c>
      <c r="AO2" s="68">
        <v>390</v>
      </c>
      <c r="AP2" s="68">
        <v>400</v>
      </c>
      <c r="AQ2" s="68">
        <v>410</v>
      </c>
      <c r="AR2" s="68">
        <v>420</v>
      </c>
      <c r="AS2" s="68">
        <v>430</v>
      </c>
      <c r="AT2" s="68">
        <v>440</v>
      </c>
      <c r="AU2" s="68">
        <v>450</v>
      </c>
      <c r="AV2" s="68">
        <v>460</v>
      </c>
      <c r="AW2" s="68">
        <v>470</v>
      </c>
      <c r="AX2" s="68">
        <v>480</v>
      </c>
      <c r="AY2" s="68">
        <v>490</v>
      </c>
      <c r="AZ2" s="68">
        <v>500</v>
      </c>
      <c r="BA2" s="68">
        <v>510</v>
      </c>
      <c r="BB2" s="68">
        <v>520</v>
      </c>
      <c r="BC2" s="68">
        <v>530</v>
      </c>
      <c r="BD2" s="68">
        <v>540</v>
      </c>
      <c r="BE2" s="68">
        <v>550</v>
      </c>
      <c r="BF2" s="68">
        <v>560</v>
      </c>
      <c r="BG2" s="68">
        <v>570</v>
      </c>
      <c r="BH2" s="68">
        <v>580</v>
      </c>
      <c r="BI2" s="68">
        <v>590</v>
      </c>
      <c r="BJ2" s="68">
        <v>600</v>
      </c>
      <c r="BK2" s="68">
        <v>610</v>
      </c>
      <c r="BL2" s="68">
        <v>620</v>
      </c>
      <c r="BM2" s="68">
        <v>630</v>
      </c>
      <c r="BN2" s="68">
        <v>640</v>
      </c>
      <c r="BO2" s="68">
        <v>650</v>
      </c>
      <c r="BP2" s="68">
        <v>660</v>
      </c>
      <c r="BQ2" s="68">
        <v>670</v>
      </c>
      <c r="BR2" s="68">
        <v>680</v>
      </c>
      <c r="BS2" s="68">
        <v>690</v>
      </c>
      <c r="BT2" s="68">
        <v>700</v>
      </c>
      <c r="BU2" s="68">
        <v>710</v>
      </c>
      <c r="BV2" s="68">
        <v>720</v>
      </c>
      <c r="BW2" s="68">
        <v>730</v>
      </c>
      <c r="BX2" s="68">
        <v>740</v>
      </c>
      <c r="BY2" s="68">
        <v>750</v>
      </c>
      <c r="BZ2" s="68">
        <v>760</v>
      </c>
      <c r="CA2" s="68">
        <v>770</v>
      </c>
      <c r="CB2" s="68">
        <v>780</v>
      </c>
      <c r="CC2" s="68">
        <v>790</v>
      </c>
      <c r="CD2" s="68">
        <v>800</v>
      </c>
      <c r="CE2" s="68">
        <v>810</v>
      </c>
      <c r="CF2" s="68">
        <v>820</v>
      </c>
      <c r="CG2" s="68">
        <v>830</v>
      </c>
    </row>
    <row r="3" spans="1:52" s="69" customFormat="1" ht="12.75">
      <c r="A3" s="101">
        <v>-270</v>
      </c>
      <c r="B3" s="69" t="s">
        <v>12</v>
      </c>
      <c r="C3" s="69" t="s">
        <v>12</v>
      </c>
      <c r="D3" s="69" t="s">
        <v>10</v>
      </c>
      <c r="E3" s="69" t="s">
        <v>9</v>
      </c>
      <c r="F3" s="69" t="s">
        <v>11</v>
      </c>
      <c r="G3" s="69" t="s">
        <v>11</v>
      </c>
      <c r="H3" s="69" t="s">
        <v>10</v>
      </c>
      <c r="I3" s="69" t="s">
        <v>10</v>
      </c>
      <c r="J3" s="69" t="s">
        <v>10</v>
      </c>
      <c r="K3" s="69" t="s">
        <v>10</v>
      </c>
      <c r="L3" s="69" t="s">
        <v>10</v>
      </c>
      <c r="M3" s="69" t="s">
        <v>10</v>
      </c>
      <c r="N3" s="69" t="s">
        <v>11</v>
      </c>
      <c r="O3" s="69" t="s">
        <v>11</v>
      </c>
      <c r="P3" s="69" t="s">
        <v>10</v>
      </c>
      <c r="Q3" s="69" t="s">
        <v>10</v>
      </c>
      <c r="R3" s="69" t="s">
        <v>10</v>
      </c>
      <c r="S3" s="69" t="s">
        <v>10</v>
      </c>
      <c r="T3" s="69" t="s">
        <v>10</v>
      </c>
      <c r="U3" s="69" t="s">
        <v>10</v>
      </c>
      <c r="V3" s="69" t="s">
        <v>10</v>
      </c>
      <c r="W3" s="69" t="s">
        <v>10</v>
      </c>
      <c r="X3" s="69" t="s">
        <v>10</v>
      </c>
      <c r="Y3" s="69" t="s">
        <v>10</v>
      </c>
      <c r="Z3" s="69" t="s">
        <v>10</v>
      </c>
      <c r="AA3" s="69" t="s">
        <v>10</v>
      </c>
      <c r="AB3" s="69" t="s">
        <v>10</v>
      </c>
      <c r="AC3" s="69" t="s">
        <v>9</v>
      </c>
      <c r="AD3" s="69" t="s">
        <v>11</v>
      </c>
      <c r="AE3" s="69" t="s">
        <v>10</v>
      </c>
      <c r="AF3" s="69" t="s">
        <v>10</v>
      </c>
      <c r="AG3" s="69" t="s">
        <v>10</v>
      </c>
      <c r="AH3" s="69" t="s">
        <v>10</v>
      </c>
      <c r="AI3" s="69" t="s">
        <v>10</v>
      </c>
      <c r="AJ3" s="69" t="s">
        <v>10</v>
      </c>
      <c r="AK3" s="69" t="s">
        <v>10</v>
      </c>
      <c r="AL3" s="69" t="s">
        <v>10</v>
      </c>
      <c r="AM3" s="69" t="s">
        <v>10</v>
      </c>
      <c r="AN3" s="69" t="s">
        <v>12</v>
      </c>
      <c r="AO3" s="69" t="s">
        <v>12</v>
      </c>
      <c r="AP3" s="69" t="s">
        <v>12</v>
      </c>
      <c r="AQ3" s="69" t="s">
        <v>12</v>
      </c>
      <c r="AR3" s="69" t="s">
        <v>12</v>
      </c>
      <c r="AS3" s="69" t="s">
        <v>12</v>
      </c>
      <c r="AT3" s="69" t="s">
        <v>12</v>
      </c>
      <c r="AU3" s="69" t="s">
        <v>12</v>
      </c>
      <c r="AV3" s="69" t="s">
        <v>12</v>
      </c>
      <c r="AW3" s="69" t="s">
        <v>12</v>
      </c>
      <c r="AX3" s="69" t="s">
        <v>12</v>
      </c>
      <c r="AY3" s="69" t="s">
        <v>12</v>
      </c>
      <c r="AZ3" s="69" t="s">
        <v>12</v>
      </c>
    </row>
    <row r="4" spans="1:36" s="69" customFormat="1" ht="12.75">
      <c r="A4" s="101">
        <v>-265</v>
      </c>
      <c r="B4" s="69" t="s">
        <v>9</v>
      </c>
      <c r="C4" s="69" t="s">
        <v>12</v>
      </c>
      <c r="D4" s="69" t="s">
        <v>9</v>
      </c>
      <c r="E4" s="69" t="s">
        <v>9</v>
      </c>
      <c r="F4" s="69" t="s">
        <v>12</v>
      </c>
      <c r="G4" s="69" t="s">
        <v>12</v>
      </c>
      <c r="H4" s="69" t="s">
        <v>12</v>
      </c>
      <c r="I4" s="69" t="s">
        <v>9</v>
      </c>
      <c r="J4" s="69" t="s">
        <v>9</v>
      </c>
      <c r="K4" s="69" t="s">
        <v>9</v>
      </c>
      <c r="L4" s="69" t="s">
        <v>9</v>
      </c>
      <c r="M4" s="69" t="s">
        <v>9</v>
      </c>
      <c r="N4" s="69" t="s">
        <v>9</v>
      </c>
      <c r="O4" s="69" t="s">
        <v>9</v>
      </c>
      <c r="P4" s="69" t="s">
        <v>9</v>
      </c>
      <c r="Q4" s="69" t="s">
        <v>9</v>
      </c>
      <c r="R4" s="69" t="s">
        <v>9</v>
      </c>
      <c r="S4" s="69" t="s">
        <v>9</v>
      </c>
      <c r="T4" s="69" t="s">
        <v>9</v>
      </c>
      <c r="U4" s="69" t="s">
        <v>9</v>
      </c>
      <c r="V4" s="69" t="s">
        <v>9</v>
      </c>
      <c r="W4" s="69" t="s">
        <v>9</v>
      </c>
      <c r="X4" s="69" t="s">
        <v>10</v>
      </c>
      <c r="Y4" s="69" t="s">
        <v>10</v>
      </c>
      <c r="Z4" s="69" t="s">
        <v>10</v>
      </c>
      <c r="AA4" s="69" t="s">
        <v>10</v>
      </c>
      <c r="AB4" s="69" t="s">
        <v>12</v>
      </c>
      <c r="AC4" s="69" t="s">
        <v>12</v>
      </c>
      <c r="AD4" s="69" t="s">
        <v>12</v>
      </c>
      <c r="AE4" s="69" t="s">
        <v>12</v>
      </c>
      <c r="AF4" s="69" t="s">
        <v>12</v>
      </c>
      <c r="AG4" s="69" t="s">
        <v>12</v>
      </c>
      <c r="AH4" s="69" t="s">
        <v>10</v>
      </c>
      <c r="AI4" s="69" t="s">
        <v>10</v>
      </c>
      <c r="AJ4" s="69" t="s">
        <v>10</v>
      </c>
    </row>
    <row r="5" spans="1:48" s="69" customFormat="1" ht="12.75">
      <c r="A5" s="101">
        <v>-260</v>
      </c>
      <c r="B5" s="69" t="s">
        <v>10</v>
      </c>
      <c r="C5" s="69" t="s">
        <v>10</v>
      </c>
      <c r="D5" s="69" t="s">
        <v>10</v>
      </c>
      <c r="E5" s="69" t="s">
        <v>11</v>
      </c>
      <c r="F5" s="69" t="s">
        <v>12</v>
      </c>
      <c r="G5" s="69" t="s">
        <v>12</v>
      </c>
      <c r="H5" s="69" t="s">
        <v>12</v>
      </c>
      <c r="I5" s="69" t="s">
        <v>12</v>
      </c>
      <c r="J5" s="69" t="s">
        <v>11</v>
      </c>
      <c r="K5" s="69" t="s">
        <v>11</v>
      </c>
      <c r="L5" s="69" t="s">
        <v>11</v>
      </c>
      <c r="M5" s="69" t="s">
        <v>9</v>
      </c>
      <c r="N5" s="69" t="s">
        <v>9</v>
      </c>
      <c r="O5" s="69" t="s">
        <v>11</v>
      </c>
      <c r="P5" s="69" t="s">
        <v>12</v>
      </c>
      <c r="Q5" s="69" t="s">
        <v>12</v>
      </c>
      <c r="R5" s="69" t="s">
        <v>12</v>
      </c>
      <c r="S5" s="69" t="s">
        <v>12</v>
      </c>
      <c r="T5" s="69" t="s">
        <v>12</v>
      </c>
      <c r="U5" s="69" t="s">
        <v>12</v>
      </c>
      <c r="V5" s="69" t="s">
        <v>12</v>
      </c>
      <c r="W5" s="69" t="s">
        <v>12</v>
      </c>
      <c r="X5" s="69" t="s">
        <v>12</v>
      </c>
      <c r="Y5" s="69" t="s">
        <v>12</v>
      </c>
      <c r="Z5" s="69" t="s">
        <v>12</v>
      </c>
      <c r="AA5" s="69" t="s">
        <v>12</v>
      </c>
      <c r="AB5" s="69" t="s">
        <v>10</v>
      </c>
      <c r="AC5" s="69" t="s">
        <v>10</v>
      </c>
      <c r="AD5" s="69" t="s">
        <v>10</v>
      </c>
      <c r="AE5" s="69" t="s">
        <v>10</v>
      </c>
      <c r="AF5" s="69" t="s">
        <v>12</v>
      </c>
      <c r="AG5" s="69" t="s">
        <v>10</v>
      </c>
      <c r="AH5" s="69" t="s">
        <v>10</v>
      </c>
      <c r="AI5" s="69" t="s">
        <v>10</v>
      </c>
      <c r="AJ5" s="69" t="s">
        <v>10</v>
      </c>
      <c r="AK5" s="69" t="s">
        <v>10</v>
      </c>
      <c r="AL5" s="69" t="s">
        <v>10</v>
      </c>
      <c r="AM5" s="69" t="s">
        <v>10</v>
      </c>
      <c r="AN5" s="69" t="s">
        <v>10</v>
      </c>
      <c r="AO5" s="69" t="s">
        <v>10</v>
      </c>
      <c r="AP5" s="69" t="s">
        <v>12</v>
      </c>
      <c r="AQ5" s="69" t="s">
        <v>12</v>
      </c>
      <c r="AR5" s="69" t="s">
        <v>12</v>
      </c>
      <c r="AS5" s="69" t="s">
        <v>12</v>
      </c>
      <c r="AT5" s="69" t="s">
        <v>12</v>
      </c>
      <c r="AU5" s="69" t="s">
        <v>12</v>
      </c>
      <c r="AV5" s="69" t="s">
        <v>12</v>
      </c>
    </row>
    <row r="6" spans="1:35" s="69" customFormat="1" ht="12.75">
      <c r="A6" s="101">
        <v>-255</v>
      </c>
      <c r="B6" s="69" t="s">
        <v>10</v>
      </c>
      <c r="C6" s="69" t="s">
        <v>12</v>
      </c>
      <c r="D6" s="69" t="s">
        <v>10</v>
      </c>
      <c r="E6" s="69" t="s">
        <v>10</v>
      </c>
      <c r="F6" s="69" t="s">
        <v>10</v>
      </c>
      <c r="G6" s="69" t="s">
        <v>10</v>
      </c>
      <c r="H6" s="69" t="s">
        <v>10</v>
      </c>
      <c r="I6" s="69" t="s">
        <v>10</v>
      </c>
      <c r="J6" s="69" t="s">
        <v>12</v>
      </c>
      <c r="K6" s="69" t="s">
        <v>9</v>
      </c>
      <c r="L6" s="69" t="s">
        <v>12</v>
      </c>
      <c r="M6" s="69" t="s">
        <v>12</v>
      </c>
      <c r="N6" s="69" t="s">
        <v>12</v>
      </c>
      <c r="O6" s="69" t="s">
        <v>12</v>
      </c>
      <c r="P6" s="69" t="s">
        <v>12</v>
      </c>
      <c r="Q6" s="69" t="s">
        <v>12</v>
      </c>
      <c r="R6" s="69" t="s">
        <v>12</v>
      </c>
      <c r="S6" s="69" t="s">
        <v>12</v>
      </c>
      <c r="T6" s="69" t="s">
        <v>12</v>
      </c>
      <c r="U6" s="69" t="s">
        <v>12</v>
      </c>
      <c r="V6" s="69" t="s">
        <v>12</v>
      </c>
      <c r="W6" s="69" t="s">
        <v>10</v>
      </c>
      <c r="X6" s="69" t="s">
        <v>10</v>
      </c>
      <c r="Y6" s="69" t="s">
        <v>10</v>
      </c>
      <c r="Z6" s="69" t="s">
        <v>10</v>
      </c>
      <c r="AA6" s="69" t="s">
        <v>12</v>
      </c>
      <c r="AB6" s="69" t="s">
        <v>12</v>
      </c>
      <c r="AC6" s="69" t="s">
        <v>12</v>
      </c>
      <c r="AD6" s="69" t="s">
        <v>12</v>
      </c>
      <c r="AE6" s="69" t="s">
        <v>12</v>
      </c>
      <c r="AF6" s="69" t="s">
        <v>12</v>
      </c>
      <c r="AG6" s="69" t="s">
        <v>9</v>
      </c>
      <c r="AH6" s="69" t="s">
        <v>9</v>
      </c>
      <c r="AI6" s="69" t="s">
        <v>9</v>
      </c>
    </row>
    <row r="7" spans="1:46" s="69" customFormat="1" ht="12.75">
      <c r="A7" s="101">
        <v>-250</v>
      </c>
      <c r="B7" s="69" t="s">
        <v>11</v>
      </c>
      <c r="C7" s="69" t="s">
        <v>9</v>
      </c>
      <c r="D7" s="69" t="s">
        <v>12</v>
      </c>
      <c r="E7" s="69" t="s">
        <v>10</v>
      </c>
      <c r="F7" s="69" t="s">
        <v>12</v>
      </c>
      <c r="G7" s="69" t="s">
        <v>12</v>
      </c>
      <c r="H7" s="69" t="s">
        <v>12</v>
      </c>
      <c r="I7" s="69" t="s">
        <v>12</v>
      </c>
      <c r="J7" s="69" t="s">
        <v>12</v>
      </c>
      <c r="K7" s="69" t="s">
        <v>12</v>
      </c>
      <c r="L7" s="69" t="s">
        <v>12</v>
      </c>
      <c r="M7" s="69" t="s">
        <v>9</v>
      </c>
      <c r="N7" s="69" t="s">
        <v>12</v>
      </c>
      <c r="O7" s="69" t="s">
        <v>12</v>
      </c>
      <c r="P7" s="69" t="s">
        <v>12</v>
      </c>
      <c r="Q7" s="69" t="s">
        <v>12</v>
      </c>
      <c r="R7" s="69" t="s">
        <v>12</v>
      </c>
      <c r="S7" s="69" t="s">
        <v>11</v>
      </c>
      <c r="T7" s="69" t="s">
        <v>11</v>
      </c>
      <c r="U7" s="69" t="s">
        <v>9</v>
      </c>
      <c r="V7" s="69" t="s">
        <v>9</v>
      </c>
      <c r="W7" s="69" t="s">
        <v>9</v>
      </c>
      <c r="X7" s="69" t="s">
        <v>11</v>
      </c>
      <c r="Y7" s="69" t="s">
        <v>9</v>
      </c>
      <c r="Z7" s="69" t="s">
        <v>9</v>
      </c>
      <c r="AA7" s="69" t="s">
        <v>9</v>
      </c>
      <c r="AB7" s="69" t="s">
        <v>9</v>
      </c>
      <c r="AC7" s="69" t="s">
        <v>12</v>
      </c>
      <c r="AD7" s="69" t="s">
        <v>9</v>
      </c>
      <c r="AE7" s="69" t="s">
        <v>12</v>
      </c>
      <c r="AF7" s="69" t="s">
        <v>12</v>
      </c>
      <c r="AG7" s="69" t="s">
        <v>12</v>
      </c>
      <c r="AH7" s="69" t="s">
        <v>9</v>
      </c>
      <c r="AI7" s="69" t="s">
        <v>12</v>
      </c>
      <c r="AJ7" s="69" t="s">
        <v>11</v>
      </c>
      <c r="AK7" s="69" t="s">
        <v>11</v>
      </c>
      <c r="AL7" s="69" t="s">
        <v>11</v>
      </c>
      <c r="AM7" s="69" t="s">
        <v>9</v>
      </c>
      <c r="AN7" s="69" t="s">
        <v>10</v>
      </c>
      <c r="AO7" s="69" t="s">
        <v>10</v>
      </c>
      <c r="AP7" s="69" t="s">
        <v>10</v>
      </c>
      <c r="AQ7" s="69" t="s">
        <v>12</v>
      </c>
      <c r="AR7" s="69" t="s">
        <v>12</v>
      </c>
      <c r="AS7" s="69" t="s">
        <v>11</v>
      </c>
      <c r="AT7" s="69" t="s">
        <v>12</v>
      </c>
    </row>
    <row r="8" s="69" customFormat="1" ht="12.75">
      <c r="A8" s="101"/>
    </row>
    <row r="9" spans="1:44" s="69" customFormat="1" ht="12.75">
      <c r="A9" s="101">
        <v>30</v>
      </c>
      <c r="B9" s="69" t="s">
        <v>12</v>
      </c>
      <c r="C9" s="69" t="s">
        <v>11</v>
      </c>
      <c r="D9" s="69" t="s">
        <v>11</v>
      </c>
      <c r="E9" s="69" t="s">
        <v>12</v>
      </c>
      <c r="F9" s="69" t="s">
        <v>12</v>
      </c>
      <c r="K9" s="69" t="s">
        <v>11</v>
      </c>
      <c r="W9" s="69" t="s">
        <v>11</v>
      </c>
      <c r="X9" s="69" t="s">
        <v>11</v>
      </c>
      <c r="Y9" s="69" t="s">
        <v>9</v>
      </c>
      <c r="Z9" s="69" t="s">
        <v>9</v>
      </c>
      <c r="AA9" s="69" t="s">
        <v>9</v>
      </c>
      <c r="AB9" s="69" t="s">
        <v>9</v>
      </c>
      <c r="AC9" s="69" t="s">
        <v>9</v>
      </c>
      <c r="AD9" s="69" t="s">
        <v>9</v>
      </c>
      <c r="AE9" s="69" t="s">
        <v>9</v>
      </c>
      <c r="AF9" s="69" t="s">
        <v>9</v>
      </c>
      <c r="AG9" s="69" t="s">
        <v>9</v>
      </c>
      <c r="AH9" s="69" t="s">
        <v>9</v>
      </c>
      <c r="AI9" s="69" t="s">
        <v>9</v>
      </c>
      <c r="AJ9" s="69" t="s">
        <v>12</v>
      </c>
      <c r="AK9" s="69" t="s">
        <v>12</v>
      </c>
      <c r="AL9" s="69" t="s">
        <v>12</v>
      </c>
      <c r="AM9" s="69" t="s">
        <v>12</v>
      </c>
      <c r="AN9" s="69" t="s">
        <v>12</v>
      </c>
      <c r="AO9" s="69" t="s">
        <v>12</v>
      </c>
      <c r="AP9" s="69" t="s">
        <v>12</v>
      </c>
      <c r="AQ9" s="69" t="s">
        <v>12</v>
      </c>
      <c r="AR9" s="69" t="s">
        <v>12</v>
      </c>
    </row>
    <row r="10" spans="1:32" s="69" customFormat="1" ht="12.75">
      <c r="A10" s="101">
        <v>35</v>
      </c>
      <c r="B10" s="69" t="s">
        <v>12</v>
      </c>
      <c r="C10" s="69" t="s">
        <v>12</v>
      </c>
      <c r="D10" s="69" t="s">
        <v>12</v>
      </c>
      <c r="E10" s="69" t="s">
        <v>11</v>
      </c>
      <c r="F10" s="69" t="s">
        <v>12</v>
      </c>
      <c r="G10" s="69" t="s">
        <v>12</v>
      </c>
      <c r="H10" s="69" t="s">
        <v>11</v>
      </c>
      <c r="I10" s="69" t="s">
        <v>11</v>
      </c>
      <c r="J10" s="69" t="s">
        <v>11</v>
      </c>
      <c r="K10" s="69" t="s">
        <v>11</v>
      </c>
      <c r="L10" s="69" t="s">
        <v>12</v>
      </c>
      <c r="M10" s="69" t="s">
        <v>11</v>
      </c>
      <c r="N10" s="69" t="s">
        <v>11</v>
      </c>
      <c r="O10" s="69" t="s">
        <v>12</v>
      </c>
      <c r="P10" s="69" t="s">
        <v>12</v>
      </c>
      <c r="Q10" s="69" t="s">
        <v>12</v>
      </c>
      <c r="R10" s="69" t="s">
        <v>12</v>
      </c>
      <c r="S10" s="69" t="s">
        <v>10</v>
      </c>
      <c r="T10" s="69" t="s">
        <v>10</v>
      </c>
      <c r="U10" s="69" t="s">
        <v>12</v>
      </c>
      <c r="V10" s="69" t="s">
        <v>12</v>
      </c>
      <c r="W10" s="69" t="s">
        <v>12</v>
      </c>
      <c r="X10" s="69" t="s">
        <v>11</v>
      </c>
      <c r="Y10" s="69" t="s">
        <v>12</v>
      </c>
      <c r="Z10" s="69" t="s">
        <v>12</v>
      </c>
      <c r="AA10" s="69" t="s">
        <v>12</v>
      </c>
      <c r="AB10" s="69" t="s">
        <v>12</v>
      </c>
      <c r="AC10" s="69" t="s">
        <v>12</v>
      </c>
      <c r="AD10" s="69" t="s">
        <v>12</v>
      </c>
      <c r="AE10" s="69" t="s">
        <v>12</v>
      </c>
      <c r="AF10" s="69" t="s">
        <v>12</v>
      </c>
    </row>
    <row r="11" spans="1:42" s="69" customFormat="1" ht="12.75">
      <c r="A11" s="101">
        <v>40</v>
      </c>
      <c r="B11" s="69" t="s">
        <v>9</v>
      </c>
      <c r="C11" s="69" t="s">
        <v>12</v>
      </c>
      <c r="D11" s="69" t="s">
        <v>12</v>
      </c>
      <c r="E11" s="69" t="s">
        <v>12</v>
      </c>
      <c r="F11" s="69" t="s">
        <v>12</v>
      </c>
      <c r="G11" s="69" t="s">
        <v>12</v>
      </c>
      <c r="H11" s="69" t="s">
        <v>12</v>
      </c>
      <c r="I11" s="69" t="s">
        <v>12</v>
      </c>
      <c r="J11" s="69" t="s">
        <v>12</v>
      </c>
      <c r="K11" s="69" t="s">
        <v>12</v>
      </c>
      <c r="L11" s="69" t="s">
        <v>12</v>
      </c>
      <c r="M11" s="69" t="s">
        <v>11</v>
      </c>
      <c r="N11" s="69" t="s">
        <v>9</v>
      </c>
      <c r="O11" s="69" t="s">
        <v>9</v>
      </c>
      <c r="P11" s="69" t="s">
        <v>9</v>
      </c>
      <c r="Q11" s="69" t="s">
        <v>12</v>
      </c>
      <c r="R11" s="69" t="s">
        <v>9</v>
      </c>
      <c r="S11" s="69" t="s">
        <v>9</v>
      </c>
      <c r="T11" s="69" t="s">
        <v>9</v>
      </c>
      <c r="U11" s="69" t="s">
        <v>9</v>
      </c>
      <c r="V11" s="69" t="s">
        <v>9</v>
      </c>
      <c r="W11" s="69" t="s">
        <v>10</v>
      </c>
      <c r="X11" s="69" t="s">
        <v>10</v>
      </c>
      <c r="Y11" s="69" t="s">
        <v>10</v>
      </c>
      <c r="Z11" s="69" t="s">
        <v>11</v>
      </c>
      <c r="AA11" s="69" t="s">
        <v>10</v>
      </c>
      <c r="AB11" s="69" t="s">
        <v>10</v>
      </c>
      <c r="AC11" s="69" t="s">
        <v>10</v>
      </c>
      <c r="AD11" s="69" t="s">
        <v>12</v>
      </c>
      <c r="AE11" s="69" t="s">
        <v>12</v>
      </c>
      <c r="AF11" s="69" t="s">
        <v>12</v>
      </c>
      <c r="AG11" s="69" t="s">
        <v>12</v>
      </c>
      <c r="AH11" s="69" t="s">
        <v>12</v>
      </c>
      <c r="AI11" s="69" t="s">
        <v>12</v>
      </c>
      <c r="AJ11" s="69" t="s">
        <v>12</v>
      </c>
      <c r="AK11" s="69" t="s">
        <v>12</v>
      </c>
      <c r="AL11" s="69" t="s">
        <v>12</v>
      </c>
      <c r="AM11" s="69" t="s">
        <v>12</v>
      </c>
      <c r="AN11" s="69" t="s">
        <v>11</v>
      </c>
      <c r="AO11" s="69" t="s">
        <v>12</v>
      </c>
      <c r="AP11" s="69" t="s">
        <v>12</v>
      </c>
    </row>
    <row r="12" spans="1:47" s="69" customFormat="1" ht="12.75">
      <c r="A12" s="101">
        <v>45</v>
      </c>
      <c r="B12" s="69" t="s">
        <v>10</v>
      </c>
      <c r="C12" s="69" t="s">
        <v>10</v>
      </c>
      <c r="D12" s="69" t="s">
        <v>10</v>
      </c>
      <c r="E12" s="69" t="s">
        <v>10</v>
      </c>
      <c r="F12" s="69" t="s">
        <v>10</v>
      </c>
      <c r="G12" s="69" t="s">
        <v>10</v>
      </c>
      <c r="H12" s="69" t="s">
        <v>10</v>
      </c>
      <c r="I12" s="69" t="s">
        <v>9</v>
      </c>
      <c r="J12" s="69" t="s">
        <v>9</v>
      </c>
      <c r="K12" s="69" t="s">
        <v>9</v>
      </c>
      <c r="L12" s="69" t="s">
        <v>9</v>
      </c>
      <c r="M12" s="69" t="s">
        <v>9</v>
      </c>
      <c r="N12" s="69" t="s">
        <v>9</v>
      </c>
      <c r="O12" s="69" t="s">
        <v>9</v>
      </c>
      <c r="P12" s="69" t="s">
        <v>9</v>
      </c>
      <c r="Q12" s="69" t="s">
        <v>9</v>
      </c>
      <c r="R12" s="69" t="s">
        <v>9</v>
      </c>
      <c r="S12" s="69" t="s">
        <v>9</v>
      </c>
      <c r="T12" s="69" t="s">
        <v>9</v>
      </c>
      <c r="U12" s="69" t="s">
        <v>9</v>
      </c>
      <c r="V12" s="69" t="s">
        <v>11</v>
      </c>
      <c r="W12" s="69" t="s">
        <v>10</v>
      </c>
      <c r="X12" s="69" t="s">
        <v>10</v>
      </c>
      <c r="Y12" s="69" t="s">
        <v>10</v>
      </c>
      <c r="Z12" s="69" t="s">
        <v>10</v>
      </c>
      <c r="AA12" s="69" t="s">
        <v>10</v>
      </c>
      <c r="AB12" s="69" t="s">
        <v>10</v>
      </c>
      <c r="AC12" s="69" t="s">
        <v>12</v>
      </c>
      <c r="AD12" s="69" t="s">
        <v>12</v>
      </c>
      <c r="AE12" s="69" t="s">
        <v>12</v>
      </c>
      <c r="AF12" s="69" t="s">
        <v>12</v>
      </c>
      <c r="AG12" s="69" t="s">
        <v>12</v>
      </c>
      <c r="AH12" s="69" t="s">
        <v>12</v>
      </c>
      <c r="AI12" s="69" t="s">
        <v>12</v>
      </c>
      <c r="AJ12" s="69" t="s">
        <v>12</v>
      </c>
      <c r="AK12" s="69" t="s">
        <v>12</v>
      </c>
      <c r="AL12" s="69" t="s">
        <v>12</v>
      </c>
      <c r="AM12" s="69" t="s">
        <v>12</v>
      </c>
      <c r="AN12" s="69" t="s">
        <v>12</v>
      </c>
      <c r="AO12" s="69" t="s">
        <v>12</v>
      </c>
      <c r="AP12" s="69" t="s">
        <v>12</v>
      </c>
      <c r="AQ12" s="69" t="s">
        <v>12</v>
      </c>
      <c r="AR12" s="69" t="s">
        <v>12</v>
      </c>
      <c r="AS12" s="69" t="s">
        <v>12</v>
      </c>
      <c r="AT12" s="69" t="s">
        <v>12</v>
      </c>
      <c r="AU12" s="69" t="s">
        <v>12</v>
      </c>
    </row>
    <row r="13" spans="1:37" s="69" customFormat="1" ht="12.75">
      <c r="A13" s="101">
        <v>50</v>
      </c>
      <c r="B13" s="69" t="s">
        <v>12</v>
      </c>
      <c r="C13" s="69" t="s">
        <v>9</v>
      </c>
      <c r="D13" s="69" t="s">
        <v>9</v>
      </c>
      <c r="E13" s="69" t="s">
        <v>12</v>
      </c>
      <c r="F13" s="69" t="s">
        <v>12</v>
      </c>
      <c r="G13" s="69" t="s">
        <v>9</v>
      </c>
      <c r="H13" s="69" t="s">
        <v>9</v>
      </c>
      <c r="I13" s="69" t="s">
        <v>9</v>
      </c>
      <c r="J13" s="69" t="s">
        <v>9</v>
      </c>
      <c r="K13" s="69" t="s">
        <v>9</v>
      </c>
      <c r="L13" s="69" t="s">
        <v>9</v>
      </c>
      <c r="M13" s="69" t="s">
        <v>9</v>
      </c>
      <c r="N13" s="69" t="s">
        <v>9</v>
      </c>
      <c r="O13" s="69" t="s">
        <v>9</v>
      </c>
      <c r="P13" s="69" t="s">
        <v>9</v>
      </c>
      <c r="Q13" s="69" t="s">
        <v>9</v>
      </c>
      <c r="R13" s="69" t="s">
        <v>9</v>
      </c>
      <c r="S13" s="69" t="s">
        <v>12</v>
      </c>
      <c r="T13" s="69" t="s">
        <v>12</v>
      </c>
      <c r="U13" s="69" t="s">
        <v>12</v>
      </c>
      <c r="V13" s="69" t="s">
        <v>10</v>
      </c>
      <c r="W13" s="69" t="s">
        <v>10</v>
      </c>
      <c r="X13" s="69" t="s">
        <v>10</v>
      </c>
      <c r="Y13" s="69" t="s">
        <v>10</v>
      </c>
      <c r="Z13" s="69" t="s">
        <v>10</v>
      </c>
      <c r="AA13" s="69" t="s">
        <v>10</v>
      </c>
      <c r="AB13" s="69" t="s">
        <v>10</v>
      </c>
      <c r="AC13" s="69" t="s">
        <v>10</v>
      </c>
      <c r="AD13" s="69" t="s">
        <v>10</v>
      </c>
      <c r="AE13" s="69" t="s">
        <v>10</v>
      </c>
      <c r="AF13" s="69" t="s">
        <v>10</v>
      </c>
      <c r="AG13" s="69" t="s">
        <v>10</v>
      </c>
      <c r="AH13" s="69" t="s">
        <v>10</v>
      </c>
      <c r="AI13" s="69" t="s">
        <v>10</v>
      </c>
      <c r="AJ13" s="69" t="s">
        <v>10</v>
      </c>
      <c r="AK13" s="69" t="s">
        <v>10</v>
      </c>
    </row>
    <row r="14" spans="1:50" s="69" customFormat="1" ht="12.75">
      <c r="A14" s="101">
        <v>55</v>
      </c>
      <c r="B14" s="69" t="s">
        <v>10</v>
      </c>
      <c r="C14" s="69" t="s">
        <v>10</v>
      </c>
      <c r="D14" s="69" t="s">
        <v>10</v>
      </c>
      <c r="E14" s="69" t="s">
        <v>10</v>
      </c>
      <c r="F14" s="69" t="s">
        <v>10</v>
      </c>
      <c r="G14" s="69" t="s">
        <v>10</v>
      </c>
      <c r="H14" s="69" t="s">
        <v>10</v>
      </c>
      <c r="I14" s="69" t="s">
        <v>10</v>
      </c>
      <c r="J14" s="69" t="s">
        <v>9</v>
      </c>
      <c r="K14" s="69" t="s">
        <v>9</v>
      </c>
      <c r="L14" s="69" t="s">
        <v>9</v>
      </c>
      <c r="M14" s="69" t="s">
        <v>11</v>
      </c>
      <c r="N14" s="69" t="s">
        <v>9</v>
      </c>
      <c r="O14" s="69" t="s">
        <v>9</v>
      </c>
      <c r="P14" s="69" t="s">
        <v>9</v>
      </c>
      <c r="Q14" s="69" t="s">
        <v>9</v>
      </c>
      <c r="R14" s="69" t="s">
        <v>9</v>
      </c>
      <c r="S14" s="69" t="s">
        <v>9</v>
      </c>
      <c r="T14" s="69" t="s">
        <v>12</v>
      </c>
      <c r="U14" s="69" t="s">
        <v>9</v>
      </c>
      <c r="V14" s="69" t="s">
        <v>9</v>
      </c>
      <c r="W14" s="69" t="s">
        <v>11</v>
      </c>
      <c r="X14" s="69" t="s">
        <v>9</v>
      </c>
      <c r="Y14" s="69" t="s">
        <v>10</v>
      </c>
      <c r="Z14" s="69" t="s">
        <v>10</v>
      </c>
      <c r="AA14" s="69" t="s">
        <v>10</v>
      </c>
      <c r="AB14" s="69" t="s">
        <v>10</v>
      </c>
      <c r="AC14" s="69" t="s">
        <v>10</v>
      </c>
      <c r="AD14" s="69" t="s">
        <v>10</v>
      </c>
      <c r="AE14" s="69" t="s">
        <v>10</v>
      </c>
      <c r="AF14" s="69" t="s">
        <v>10</v>
      </c>
      <c r="AG14" s="69" t="s">
        <v>10</v>
      </c>
      <c r="AH14" s="69" t="s">
        <v>10</v>
      </c>
      <c r="AI14" s="69" t="s">
        <v>10</v>
      </c>
      <c r="AJ14" s="69" t="s">
        <v>10</v>
      </c>
      <c r="AK14" s="69" t="s">
        <v>10</v>
      </c>
      <c r="AL14" s="69" t="s">
        <v>9</v>
      </c>
      <c r="AM14" s="69" t="s">
        <v>9</v>
      </c>
      <c r="AN14" s="69" t="s">
        <v>9</v>
      </c>
      <c r="AO14" s="69" t="s">
        <v>10</v>
      </c>
      <c r="AP14" s="69" t="s">
        <v>10</v>
      </c>
      <c r="AQ14" s="69" t="s">
        <v>10</v>
      </c>
      <c r="AR14" s="69" t="s">
        <v>10</v>
      </c>
      <c r="AS14" s="69" t="s">
        <v>10</v>
      </c>
      <c r="AT14" s="69" t="s">
        <v>12</v>
      </c>
      <c r="AU14" s="69" t="s">
        <v>12</v>
      </c>
      <c r="AV14" s="69" t="s">
        <v>10</v>
      </c>
      <c r="AW14" s="69" t="s">
        <v>10</v>
      </c>
      <c r="AX14" s="69" t="s">
        <v>10</v>
      </c>
    </row>
    <row r="15" spans="1:55" s="69" customFormat="1" ht="12.75">
      <c r="A15" s="101">
        <v>60</v>
      </c>
      <c r="B15" s="69" t="s">
        <v>9</v>
      </c>
      <c r="C15" s="69" t="s">
        <v>11</v>
      </c>
      <c r="D15" s="69" t="s">
        <v>9</v>
      </c>
      <c r="E15" s="69" t="s">
        <v>10</v>
      </c>
      <c r="F15" s="69" t="s">
        <v>10</v>
      </c>
      <c r="G15" s="69" t="s">
        <v>10</v>
      </c>
      <c r="H15" s="69" t="s">
        <v>10</v>
      </c>
      <c r="I15" s="69" t="s">
        <v>10</v>
      </c>
      <c r="J15" s="69" t="s">
        <v>10</v>
      </c>
      <c r="K15" s="69" t="s">
        <v>9</v>
      </c>
      <c r="L15" s="69" t="s">
        <v>10</v>
      </c>
      <c r="M15" s="69" t="s">
        <v>10</v>
      </c>
      <c r="N15" s="69" t="s">
        <v>10</v>
      </c>
      <c r="O15" s="69" t="s">
        <v>9</v>
      </c>
      <c r="P15" s="69" t="s">
        <v>9</v>
      </c>
      <c r="Q15" s="69" t="s">
        <v>9</v>
      </c>
      <c r="R15" s="69" t="s">
        <v>9</v>
      </c>
      <c r="S15" s="69" t="s">
        <v>9</v>
      </c>
      <c r="T15" s="69" t="s">
        <v>9</v>
      </c>
      <c r="U15" s="69" t="s">
        <v>9</v>
      </c>
      <c r="V15" s="69" t="s">
        <v>9</v>
      </c>
      <c r="W15" s="69" t="s">
        <v>9</v>
      </c>
      <c r="X15" s="69" t="s">
        <v>9</v>
      </c>
      <c r="Y15" s="69" t="s">
        <v>9</v>
      </c>
      <c r="Z15" s="69" t="s">
        <v>9</v>
      </c>
      <c r="AA15" s="69" t="s">
        <v>9</v>
      </c>
      <c r="AB15" s="69" t="s">
        <v>9</v>
      </c>
      <c r="AC15" s="69" t="s">
        <v>9</v>
      </c>
      <c r="AD15" s="69" t="s">
        <v>9</v>
      </c>
      <c r="AE15" s="69" t="s">
        <v>9</v>
      </c>
      <c r="AF15" s="69" t="s">
        <v>9</v>
      </c>
      <c r="AG15" s="69" t="s">
        <v>9</v>
      </c>
      <c r="AH15" s="69" t="s">
        <v>9</v>
      </c>
      <c r="AI15" s="69" t="s">
        <v>9</v>
      </c>
      <c r="AJ15" s="69" t="s">
        <v>9</v>
      </c>
      <c r="AK15" s="69" t="s">
        <v>9</v>
      </c>
      <c r="AL15" s="69" t="s">
        <v>9</v>
      </c>
      <c r="AM15" s="69" t="s">
        <v>9</v>
      </c>
      <c r="AN15" s="69" t="s">
        <v>9</v>
      </c>
      <c r="AO15" s="69" t="s">
        <v>9</v>
      </c>
      <c r="AP15" s="69" t="s">
        <v>9</v>
      </c>
      <c r="AQ15" s="69" t="s">
        <v>9</v>
      </c>
      <c r="AR15" s="69" t="s">
        <v>9</v>
      </c>
      <c r="AS15" s="69" t="s">
        <v>9</v>
      </c>
      <c r="AT15" s="69" t="s">
        <v>9</v>
      </c>
      <c r="AU15" s="69" t="s">
        <v>9</v>
      </c>
      <c r="AV15" s="69" t="s">
        <v>9</v>
      </c>
      <c r="AW15" s="69" t="s">
        <v>9</v>
      </c>
      <c r="AX15" s="69" t="s">
        <v>9</v>
      </c>
      <c r="AY15" s="69" t="s">
        <v>9</v>
      </c>
      <c r="AZ15" s="69" t="s">
        <v>12</v>
      </c>
      <c r="BA15" s="69" t="s">
        <v>12</v>
      </c>
      <c r="BB15" s="69" t="s">
        <v>12</v>
      </c>
      <c r="BC15" s="69" t="s">
        <v>12</v>
      </c>
    </row>
    <row r="16" spans="1:42" s="69" customFormat="1" ht="12.75">
      <c r="A16" s="101">
        <v>65</v>
      </c>
      <c r="B16" s="69" t="s">
        <v>12</v>
      </c>
      <c r="C16" s="69" t="s">
        <v>12</v>
      </c>
      <c r="D16" s="69" t="s">
        <v>12</v>
      </c>
      <c r="E16" s="69" t="s">
        <v>12</v>
      </c>
      <c r="F16" s="69" t="s">
        <v>12</v>
      </c>
      <c r="G16" s="69" t="s">
        <v>12</v>
      </c>
      <c r="H16" s="69" t="s">
        <v>12</v>
      </c>
      <c r="I16" s="69" t="s">
        <v>12</v>
      </c>
      <c r="J16" s="69" t="s">
        <v>12</v>
      </c>
      <c r="K16" s="69" t="s">
        <v>12</v>
      </c>
      <c r="L16" s="69" t="s">
        <v>12</v>
      </c>
      <c r="M16" s="69" t="s">
        <v>12</v>
      </c>
      <c r="N16" s="69" t="s">
        <v>12</v>
      </c>
      <c r="O16" s="69" t="s">
        <v>12</v>
      </c>
      <c r="P16" s="69" t="s">
        <v>12</v>
      </c>
      <c r="Q16" s="69" t="s">
        <v>11</v>
      </c>
      <c r="R16" s="69" t="s">
        <v>11</v>
      </c>
      <c r="S16" s="69" t="s">
        <v>11</v>
      </c>
      <c r="T16" s="69" t="s">
        <v>9</v>
      </c>
      <c r="U16" s="69" t="s">
        <v>9</v>
      </c>
      <c r="V16" s="69" t="s">
        <v>9</v>
      </c>
      <c r="W16" s="69" t="s">
        <v>9</v>
      </c>
      <c r="X16" s="69" t="s">
        <v>12</v>
      </c>
      <c r="Y16" s="69" t="s">
        <v>12</v>
      </c>
      <c r="Z16" s="69" t="s">
        <v>12</v>
      </c>
      <c r="AA16" s="69" t="s">
        <v>9</v>
      </c>
      <c r="AB16" s="69" t="s">
        <v>9</v>
      </c>
      <c r="AC16" s="69" t="s">
        <v>9</v>
      </c>
      <c r="AD16" s="69" t="s">
        <v>9</v>
      </c>
      <c r="AE16" s="69" t="s">
        <v>9</v>
      </c>
      <c r="AF16" s="69" t="s">
        <v>9</v>
      </c>
      <c r="AG16" s="69" t="s">
        <v>9</v>
      </c>
      <c r="AH16" s="69" t="s">
        <v>9</v>
      </c>
      <c r="AI16" s="69" t="s">
        <v>9</v>
      </c>
      <c r="AJ16" s="69" t="s">
        <v>9</v>
      </c>
      <c r="AK16" s="69" t="s">
        <v>11</v>
      </c>
      <c r="AL16" s="69" t="s">
        <v>9</v>
      </c>
      <c r="AM16" s="69" t="s">
        <v>9</v>
      </c>
      <c r="AN16" s="69" t="s">
        <v>12</v>
      </c>
      <c r="AO16" s="69" t="s">
        <v>12</v>
      </c>
      <c r="AP16" s="69" t="s">
        <v>12</v>
      </c>
    </row>
    <row r="17" spans="1:34" s="69" customFormat="1" ht="12.75">
      <c r="A17" s="101">
        <v>70</v>
      </c>
      <c r="B17" s="69" t="s">
        <v>10</v>
      </c>
      <c r="C17" s="69" t="s">
        <v>10</v>
      </c>
      <c r="D17" s="69" t="s">
        <v>10</v>
      </c>
      <c r="E17" s="69" t="s">
        <v>10</v>
      </c>
      <c r="F17" s="69" t="s">
        <v>10</v>
      </c>
      <c r="G17" s="69" t="s">
        <v>10</v>
      </c>
      <c r="H17" s="69" t="s">
        <v>10</v>
      </c>
      <c r="I17" s="69" t="s">
        <v>10</v>
      </c>
      <c r="J17" s="69" t="s">
        <v>12</v>
      </c>
      <c r="K17" s="69" t="s">
        <v>12</v>
      </c>
      <c r="L17" s="69" t="s">
        <v>12</v>
      </c>
      <c r="M17" s="69" t="s">
        <v>9</v>
      </c>
      <c r="N17" s="69" t="s">
        <v>9</v>
      </c>
      <c r="O17" s="69" t="s">
        <v>9</v>
      </c>
      <c r="P17" s="69" t="s">
        <v>9</v>
      </c>
      <c r="Q17" s="69" t="s">
        <v>9</v>
      </c>
      <c r="R17" s="69" t="s">
        <v>9</v>
      </c>
      <c r="S17" s="69" t="s">
        <v>12</v>
      </c>
      <c r="T17" s="69" t="s">
        <v>12</v>
      </c>
      <c r="U17" s="69" t="s">
        <v>12</v>
      </c>
      <c r="V17" s="69" t="s">
        <v>12</v>
      </c>
      <c r="W17" s="69" t="s">
        <v>12</v>
      </c>
      <c r="X17" s="69" t="s">
        <v>12</v>
      </c>
      <c r="Y17" s="69" t="s">
        <v>12</v>
      </c>
      <c r="Z17" s="69" t="s">
        <v>11</v>
      </c>
      <c r="AA17" s="69" t="s">
        <v>11</v>
      </c>
      <c r="AB17" s="69" t="s">
        <v>12</v>
      </c>
      <c r="AC17" s="69" t="s">
        <v>12</v>
      </c>
      <c r="AD17" s="69" t="s">
        <v>12</v>
      </c>
      <c r="AE17" s="69" t="s">
        <v>12</v>
      </c>
      <c r="AF17" s="69" t="s">
        <v>12</v>
      </c>
      <c r="AG17" s="69" t="s">
        <v>12</v>
      </c>
      <c r="AH17" s="69" t="s">
        <v>9</v>
      </c>
    </row>
    <row r="18" spans="1:45" s="69" customFormat="1" ht="12.75">
      <c r="A18" s="101">
        <v>90</v>
      </c>
      <c r="B18" s="69" t="s">
        <v>10</v>
      </c>
      <c r="C18" s="69" t="s">
        <v>10</v>
      </c>
      <c r="D18" s="69" t="s">
        <v>10</v>
      </c>
      <c r="E18" s="69" t="s">
        <v>10</v>
      </c>
      <c r="F18" s="69" t="s">
        <v>10</v>
      </c>
      <c r="G18" s="69" t="s">
        <v>9</v>
      </c>
      <c r="H18" s="69" t="s">
        <v>9</v>
      </c>
      <c r="I18" s="69" t="s">
        <v>9</v>
      </c>
      <c r="J18" s="69" t="s">
        <v>9</v>
      </c>
      <c r="K18" s="69" t="s">
        <v>9</v>
      </c>
      <c r="L18" s="69" t="s">
        <v>10</v>
      </c>
      <c r="M18" s="69" t="s">
        <v>10</v>
      </c>
      <c r="N18" s="69" t="s">
        <v>10</v>
      </c>
      <c r="O18" s="69" t="s">
        <v>12</v>
      </c>
      <c r="P18" s="69" t="s">
        <v>12</v>
      </c>
      <c r="Q18" s="69" t="s">
        <v>10</v>
      </c>
      <c r="R18" s="69" t="s">
        <v>10</v>
      </c>
      <c r="S18" s="69" t="s">
        <v>10</v>
      </c>
      <c r="T18" s="69" t="s">
        <v>10</v>
      </c>
      <c r="U18" s="69" t="s">
        <v>10</v>
      </c>
      <c r="V18" s="69" t="s">
        <v>10</v>
      </c>
      <c r="W18" s="69" t="s">
        <v>10</v>
      </c>
      <c r="X18" s="69" t="s">
        <v>10</v>
      </c>
      <c r="Y18" s="69" t="s">
        <v>10</v>
      </c>
      <c r="Z18" s="69" t="s">
        <v>10</v>
      </c>
      <c r="AA18" s="69" t="s">
        <v>9</v>
      </c>
      <c r="AB18" s="69" t="s">
        <v>9</v>
      </c>
      <c r="AC18" s="69" t="s">
        <v>9</v>
      </c>
      <c r="AD18" s="69" t="s">
        <v>9</v>
      </c>
      <c r="AE18" s="69" t="s">
        <v>9</v>
      </c>
      <c r="AF18" s="69" t="s">
        <v>9</v>
      </c>
      <c r="AG18" s="69" t="s">
        <v>9</v>
      </c>
      <c r="AH18" s="69" t="s">
        <v>9</v>
      </c>
      <c r="AI18" s="69" t="s">
        <v>9</v>
      </c>
      <c r="AJ18" s="69" t="s">
        <v>9</v>
      </c>
      <c r="AK18" s="69" t="s">
        <v>9</v>
      </c>
      <c r="AL18" s="69" t="s">
        <v>12</v>
      </c>
      <c r="AM18" s="69" t="s">
        <v>12</v>
      </c>
      <c r="AN18" s="69" t="s">
        <v>12</v>
      </c>
      <c r="AO18" s="69" t="s">
        <v>12</v>
      </c>
      <c r="AP18" s="69" t="s">
        <v>10</v>
      </c>
      <c r="AQ18" s="69" t="s">
        <v>10</v>
      </c>
      <c r="AR18" s="69" t="s">
        <v>10</v>
      </c>
      <c r="AS18" s="69" t="s">
        <v>10</v>
      </c>
    </row>
    <row r="19" spans="1:28" s="69" customFormat="1" ht="12.75">
      <c r="A19" s="101">
        <v>95</v>
      </c>
      <c r="B19" s="69" t="s">
        <v>12</v>
      </c>
      <c r="C19" s="69" t="s">
        <v>12</v>
      </c>
      <c r="D19" s="69" t="s">
        <v>12</v>
      </c>
      <c r="E19" s="69" t="s">
        <v>12</v>
      </c>
      <c r="F19" s="69" t="s">
        <v>12</v>
      </c>
      <c r="G19" s="69" t="s">
        <v>12</v>
      </c>
      <c r="H19" s="69" t="s">
        <v>12</v>
      </c>
      <c r="I19" s="69" t="s">
        <v>12</v>
      </c>
      <c r="J19" s="69" t="s">
        <v>12</v>
      </c>
      <c r="K19" s="69" t="s">
        <v>10</v>
      </c>
      <c r="L19" s="69" t="s">
        <v>10</v>
      </c>
      <c r="M19" s="69" t="s">
        <v>9</v>
      </c>
      <c r="N19" s="69" t="s">
        <v>9</v>
      </c>
      <c r="O19" s="69" t="s">
        <v>9</v>
      </c>
      <c r="P19" s="69" t="s">
        <v>9</v>
      </c>
      <c r="Q19" s="69" t="s">
        <v>9</v>
      </c>
      <c r="R19" s="69" t="s">
        <v>9</v>
      </c>
      <c r="S19" s="69" t="s">
        <v>9</v>
      </c>
      <c r="T19" s="69" t="s">
        <v>9</v>
      </c>
      <c r="U19" s="69" t="s">
        <v>12</v>
      </c>
      <c r="V19" s="69" t="s">
        <v>10</v>
      </c>
      <c r="W19" s="69" t="s">
        <v>12</v>
      </c>
      <c r="X19" s="69" t="s">
        <v>12</v>
      </c>
      <c r="Y19" s="69" t="s">
        <v>12</v>
      </c>
      <c r="Z19" s="69" t="s">
        <v>12</v>
      </c>
      <c r="AA19" s="69" t="s">
        <v>12</v>
      </c>
      <c r="AB19" s="69" t="s">
        <v>12</v>
      </c>
    </row>
    <row r="20" spans="1:29" s="69" customFormat="1" ht="12.75">
      <c r="A20" s="101">
        <v>100</v>
      </c>
      <c r="B20" s="69" t="s">
        <v>9</v>
      </c>
      <c r="C20" s="69" t="s">
        <v>12</v>
      </c>
      <c r="D20" s="69" t="s">
        <v>12</v>
      </c>
      <c r="E20" s="69" t="s">
        <v>10</v>
      </c>
      <c r="F20" s="69" t="s">
        <v>10</v>
      </c>
      <c r="G20" s="69" t="s">
        <v>10</v>
      </c>
      <c r="H20" s="69" t="s">
        <v>10</v>
      </c>
      <c r="I20" s="69" t="s">
        <v>10</v>
      </c>
      <c r="J20" s="69" t="s">
        <v>12</v>
      </c>
      <c r="K20" s="69" t="s">
        <v>11</v>
      </c>
      <c r="L20" s="69" t="s">
        <v>12</v>
      </c>
      <c r="M20" s="69" t="s">
        <v>12</v>
      </c>
      <c r="N20" s="69" t="s">
        <v>10</v>
      </c>
      <c r="O20" s="69" t="s">
        <v>10</v>
      </c>
      <c r="P20" s="69" t="s">
        <v>10</v>
      </c>
      <c r="Q20" s="69" t="s">
        <v>10</v>
      </c>
      <c r="R20" s="69" t="s">
        <v>10</v>
      </c>
      <c r="S20" s="69" t="s">
        <v>10</v>
      </c>
      <c r="T20" s="69" t="s">
        <v>10</v>
      </c>
      <c r="U20" s="69" t="s">
        <v>12</v>
      </c>
      <c r="V20" s="69" t="s">
        <v>12</v>
      </c>
      <c r="W20" s="69" t="s">
        <v>12</v>
      </c>
      <c r="X20" s="69" t="s">
        <v>12</v>
      </c>
      <c r="Y20" s="69" t="s">
        <v>9</v>
      </c>
      <c r="Z20" s="69" t="s">
        <v>12</v>
      </c>
      <c r="AA20" s="69" t="s">
        <v>12</v>
      </c>
      <c r="AB20" s="69" t="s">
        <v>12</v>
      </c>
      <c r="AC20" s="69" t="s">
        <v>12</v>
      </c>
    </row>
    <row r="21" spans="1:24" s="69" customFormat="1" ht="12.75">
      <c r="A21" s="101">
        <v>105</v>
      </c>
      <c r="B21" s="69" t="s">
        <v>9</v>
      </c>
      <c r="C21" s="69" t="s">
        <v>9</v>
      </c>
      <c r="D21" s="69" t="s">
        <v>9</v>
      </c>
      <c r="E21" s="69" t="s">
        <v>9</v>
      </c>
      <c r="F21" s="69" t="s">
        <v>9</v>
      </c>
      <c r="G21" s="69" t="s">
        <v>9</v>
      </c>
      <c r="H21" s="69" t="s">
        <v>9</v>
      </c>
      <c r="I21" s="69" t="s">
        <v>9</v>
      </c>
      <c r="J21" s="69" t="s">
        <v>9</v>
      </c>
      <c r="K21" s="69" t="s">
        <v>9</v>
      </c>
      <c r="L21" s="69" t="s">
        <v>12</v>
      </c>
      <c r="M21" s="69" t="s">
        <v>12</v>
      </c>
      <c r="N21" s="69" t="s">
        <v>12</v>
      </c>
      <c r="O21" s="69" t="s">
        <v>12</v>
      </c>
      <c r="P21" s="69" t="s">
        <v>12</v>
      </c>
      <c r="Q21" s="69" t="s">
        <v>12</v>
      </c>
      <c r="R21" s="69" t="s">
        <v>12</v>
      </c>
      <c r="S21" s="69" t="s">
        <v>10</v>
      </c>
      <c r="T21" s="69" t="s">
        <v>10</v>
      </c>
      <c r="U21" s="69" t="s">
        <v>10</v>
      </c>
      <c r="V21" s="69" t="s">
        <v>10</v>
      </c>
      <c r="W21" s="69" t="s">
        <v>12</v>
      </c>
      <c r="X21" s="69" t="s">
        <v>12</v>
      </c>
    </row>
    <row r="22" spans="1:19" s="69" customFormat="1" ht="12.75">
      <c r="A22" s="101">
        <v>110</v>
      </c>
      <c r="B22" s="69" t="s">
        <v>9</v>
      </c>
      <c r="C22" s="69" t="s">
        <v>11</v>
      </c>
      <c r="D22" s="69" t="s">
        <v>9</v>
      </c>
      <c r="E22" s="69" t="s">
        <v>12</v>
      </c>
      <c r="F22" s="69" t="s">
        <v>12</v>
      </c>
      <c r="G22" s="69" t="s">
        <v>12</v>
      </c>
      <c r="H22" s="69" t="s">
        <v>12</v>
      </c>
      <c r="I22" s="69" t="s">
        <v>12</v>
      </c>
      <c r="J22" s="69" t="s">
        <v>12</v>
      </c>
      <c r="K22" s="69" t="s">
        <v>12</v>
      </c>
      <c r="L22" s="69" t="s">
        <v>12</v>
      </c>
      <c r="M22" s="69" t="s">
        <v>12</v>
      </c>
      <c r="N22" s="69" t="s">
        <v>12</v>
      </c>
      <c r="O22" s="69" t="s">
        <v>12</v>
      </c>
      <c r="P22" s="69" t="s">
        <v>12</v>
      </c>
      <c r="Q22" s="69" t="s">
        <v>12</v>
      </c>
      <c r="R22" s="69" t="s">
        <v>12</v>
      </c>
      <c r="S22" s="69" t="s">
        <v>12</v>
      </c>
    </row>
    <row r="23" spans="1:51" s="69" customFormat="1" ht="12.75">
      <c r="A23" s="101">
        <v>120</v>
      </c>
      <c r="B23" s="69" t="s">
        <v>11</v>
      </c>
      <c r="C23" s="69" t="s">
        <v>9</v>
      </c>
      <c r="D23" s="69" t="s">
        <v>12</v>
      </c>
      <c r="E23" s="69" t="s">
        <v>12</v>
      </c>
      <c r="F23" s="69" t="s">
        <v>12</v>
      </c>
      <c r="G23" s="69" t="s">
        <v>11</v>
      </c>
      <c r="H23" s="69" t="s">
        <v>12</v>
      </c>
      <c r="I23" s="69" t="s">
        <v>12</v>
      </c>
      <c r="J23" s="69" t="s">
        <v>12</v>
      </c>
      <c r="K23" s="69" t="s">
        <v>12</v>
      </c>
      <c r="L23" s="69" t="s">
        <v>11</v>
      </c>
      <c r="M23" s="69" t="s">
        <v>12</v>
      </c>
      <c r="N23" s="69" t="s">
        <v>12</v>
      </c>
      <c r="O23" s="69" t="s">
        <v>12</v>
      </c>
      <c r="P23" s="69" t="s">
        <v>12</v>
      </c>
      <c r="Q23" s="69" t="s">
        <v>9</v>
      </c>
      <c r="R23" s="69" t="s">
        <v>9</v>
      </c>
      <c r="S23" s="69" t="s">
        <v>9</v>
      </c>
      <c r="T23" s="69" t="s">
        <v>12</v>
      </c>
      <c r="U23" s="69" t="s">
        <v>9</v>
      </c>
      <c r="V23" s="69" t="s">
        <v>12</v>
      </c>
      <c r="W23" s="69" t="s">
        <v>10</v>
      </c>
      <c r="X23" s="69" t="s">
        <v>10</v>
      </c>
      <c r="Y23" s="69" t="s">
        <v>10</v>
      </c>
      <c r="Z23" s="69" t="s">
        <v>12</v>
      </c>
      <c r="AA23" s="69" t="s">
        <v>10</v>
      </c>
      <c r="AB23" s="69" t="s">
        <v>10</v>
      </c>
      <c r="AC23" s="69" t="s">
        <v>12</v>
      </c>
      <c r="AD23" s="69" t="s">
        <v>12</v>
      </c>
      <c r="AE23" s="69" t="s">
        <v>10</v>
      </c>
      <c r="AF23" s="69" t="s">
        <v>12</v>
      </c>
      <c r="AG23" s="69" t="s">
        <v>12</v>
      </c>
      <c r="AH23" s="69" t="s">
        <v>12</v>
      </c>
      <c r="AI23" s="69" t="s">
        <v>12</v>
      </c>
      <c r="AJ23" s="69" t="s">
        <v>12</v>
      </c>
      <c r="AK23" s="69" t="s">
        <v>12</v>
      </c>
      <c r="AL23" s="69" t="s">
        <v>12</v>
      </c>
      <c r="AM23" s="69" t="s">
        <v>12</v>
      </c>
      <c r="AN23" s="69" t="s">
        <v>12</v>
      </c>
      <c r="AO23" s="69" t="s">
        <v>12</v>
      </c>
      <c r="AP23" s="69" t="s">
        <v>10</v>
      </c>
      <c r="AQ23" s="69" t="s">
        <v>12</v>
      </c>
      <c r="AR23" s="69" t="s">
        <v>11</v>
      </c>
      <c r="AS23" s="69" t="s">
        <v>9</v>
      </c>
      <c r="AT23" s="69" t="s">
        <v>10</v>
      </c>
      <c r="AU23" s="69" t="s">
        <v>10</v>
      </c>
      <c r="AV23" s="69" t="s">
        <v>10</v>
      </c>
      <c r="AW23" s="69" t="s">
        <v>10</v>
      </c>
      <c r="AX23" s="69" t="s">
        <v>10</v>
      </c>
      <c r="AY23" s="69" t="s">
        <v>12</v>
      </c>
    </row>
    <row r="24" spans="1:37" s="69" customFormat="1" ht="12.75">
      <c r="A24" s="101">
        <v>130</v>
      </c>
      <c r="B24" s="69" t="s">
        <v>10</v>
      </c>
      <c r="C24" s="69" t="s">
        <v>12</v>
      </c>
      <c r="D24" s="69" t="s">
        <v>12</v>
      </c>
      <c r="E24" s="69" t="s">
        <v>12</v>
      </c>
      <c r="F24" s="69" t="s">
        <v>12</v>
      </c>
      <c r="G24" s="69" t="s">
        <v>12</v>
      </c>
      <c r="H24" s="69" t="s">
        <v>12</v>
      </c>
      <c r="I24" s="69" t="s">
        <v>12</v>
      </c>
      <c r="J24" s="69" t="s">
        <v>12</v>
      </c>
      <c r="K24" s="69" t="s">
        <v>10</v>
      </c>
      <c r="L24" s="69" t="s">
        <v>12</v>
      </c>
      <c r="M24" s="69" t="s">
        <v>12</v>
      </c>
      <c r="N24" s="69" t="s">
        <v>12</v>
      </c>
      <c r="O24" s="69" t="s">
        <v>12</v>
      </c>
      <c r="P24" s="69" t="s">
        <v>11</v>
      </c>
      <c r="Q24" s="69" t="s">
        <v>9</v>
      </c>
      <c r="R24" s="69" t="s">
        <v>9</v>
      </c>
      <c r="S24" s="69" t="s">
        <v>10</v>
      </c>
      <c r="T24" s="69" t="s">
        <v>10</v>
      </c>
      <c r="U24" s="69" t="s">
        <v>10</v>
      </c>
      <c r="V24" s="69" t="s">
        <v>10</v>
      </c>
      <c r="W24" s="69" t="s">
        <v>10</v>
      </c>
      <c r="X24" s="69" t="s">
        <v>12</v>
      </c>
      <c r="Y24" s="69" t="s">
        <v>10</v>
      </c>
      <c r="Z24" s="69" t="s">
        <v>10</v>
      </c>
      <c r="AA24" s="69" t="s">
        <v>10</v>
      </c>
      <c r="AB24" s="69" t="s">
        <v>10</v>
      </c>
      <c r="AC24" s="69" t="s">
        <v>10</v>
      </c>
      <c r="AD24" s="69" t="s">
        <v>10</v>
      </c>
      <c r="AE24" s="69" t="s">
        <v>10</v>
      </c>
      <c r="AF24" s="69" t="s">
        <v>10</v>
      </c>
      <c r="AG24" s="69" t="s">
        <v>10</v>
      </c>
      <c r="AH24" s="69" t="s">
        <v>10</v>
      </c>
      <c r="AI24" s="69" t="s">
        <v>10</v>
      </c>
      <c r="AJ24" s="69" t="s">
        <v>10</v>
      </c>
      <c r="AK24" s="69" t="s">
        <v>10</v>
      </c>
    </row>
    <row r="25" spans="1:35" s="69" customFormat="1" ht="12.75">
      <c r="A25" s="101">
        <v>135</v>
      </c>
      <c r="B25" s="69" t="s">
        <v>12</v>
      </c>
      <c r="C25" s="69" t="s">
        <v>12</v>
      </c>
      <c r="D25" s="69" t="s">
        <v>12</v>
      </c>
      <c r="E25" s="69" t="s">
        <v>12</v>
      </c>
      <c r="F25" s="69" t="s">
        <v>12</v>
      </c>
      <c r="G25" s="69" t="s">
        <v>12</v>
      </c>
      <c r="H25" s="69" t="s">
        <v>12</v>
      </c>
      <c r="I25" s="69" t="s">
        <v>10</v>
      </c>
      <c r="J25" s="69" t="s">
        <v>10</v>
      </c>
      <c r="K25" s="69" t="s">
        <v>12</v>
      </c>
      <c r="L25" s="69" t="s">
        <v>9</v>
      </c>
      <c r="M25" s="69" t="s">
        <v>9</v>
      </c>
      <c r="N25" s="69" t="s">
        <v>9</v>
      </c>
      <c r="O25" s="69" t="s">
        <v>9</v>
      </c>
      <c r="P25" s="69" t="s">
        <v>9</v>
      </c>
      <c r="Q25" s="69" t="s">
        <v>12</v>
      </c>
      <c r="R25" s="69" t="s">
        <v>12</v>
      </c>
      <c r="S25" s="69" t="s">
        <v>12</v>
      </c>
      <c r="T25" s="69" t="s">
        <v>9</v>
      </c>
      <c r="U25" s="69" t="s">
        <v>9</v>
      </c>
      <c r="V25" s="69" t="s">
        <v>11</v>
      </c>
      <c r="W25" s="69" t="s">
        <v>11</v>
      </c>
      <c r="X25" s="69" t="s">
        <v>11</v>
      </c>
      <c r="Y25" s="69" t="s">
        <v>9</v>
      </c>
      <c r="Z25" s="69" t="s">
        <v>12</v>
      </c>
      <c r="AA25" s="69" t="s">
        <v>11</v>
      </c>
      <c r="AB25" s="69" t="s">
        <v>11</v>
      </c>
      <c r="AC25" s="69" t="s">
        <v>11</v>
      </c>
      <c r="AD25" s="69" t="s">
        <v>9</v>
      </c>
      <c r="AE25" s="69" t="s">
        <v>12</v>
      </c>
      <c r="AF25" s="69" t="s">
        <v>12</v>
      </c>
      <c r="AG25" s="69" t="s">
        <v>12</v>
      </c>
      <c r="AH25" s="69" t="s">
        <v>12</v>
      </c>
      <c r="AI25" s="69" t="s">
        <v>12</v>
      </c>
    </row>
    <row r="26" spans="1:30" s="69" customFormat="1" ht="12.75">
      <c r="A26" s="101">
        <v>140</v>
      </c>
      <c r="B26" s="69" t="s">
        <v>12</v>
      </c>
      <c r="C26" s="69" t="s">
        <v>12</v>
      </c>
      <c r="D26" s="69" t="s">
        <v>12</v>
      </c>
      <c r="E26" s="69" t="s">
        <v>12</v>
      </c>
      <c r="F26" s="69" t="s">
        <v>10</v>
      </c>
      <c r="G26" s="69" t="s">
        <v>10</v>
      </c>
      <c r="H26" s="69" t="s">
        <v>9</v>
      </c>
      <c r="I26" s="69" t="s">
        <v>9</v>
      </c>
      <c r="J26" s="69" t="s">
        <v>9</v>
      </c>
      <c r="K26" s="69" t="s">
        <v>9</v>
      </c>
      <c r="L26" s="69" t="s">
        <v>9</v>
      </c>
      <c r="M26" s="69" t="s">
        <v>9</v>
      </c>
      <c r="N26" s="69" t="s">
        <v>9</v>
      </c>
      <c r="O26" s="69" t="s">
        <v>9</v>
      </c>
      <c r="P26" s="69" t="s">
        <v>9</v>
      </c>
      <c r="Q26" s="69" t="s">
        <v>9</v>
      </c>
      <c r="R26" s="69" t="s">
        <v>9</v>
      </c>
      <c r="S26" s="69" t="s">
        <v>9</v>
      </c>
      <c r="T26" s="69" t="s">
        <v>9</v>
      </c>
      <c r="U26" s="69" t="s">
        <v>9</v>
      </c>
      <c r="V26" s="69" t="s">
        <v>9</v>
      </c>
      <c r="W26" s="69" t="s">
        <v>9</v>
      </c>
      <c r="X26" s="69" t="s">
        <v>10</v>
      </c>
      <c r="Y26" s="69" t="s">
        <v>10</v>
      </c>
      <c r="Z26" s="69" t="s">
        <v>10</v>
      </c>
      <c r="AA26" s="69" t="s">
        <v>10</v>
      </c>
      <c r="AB26" s="69" t="s">
        <v>10</v>
      </c>
      <c r="AC26" s="69" t="s">
        <v>10</v>
      </c>
      <c r="AD26" s="69" t="s">
        <v>10</v>
      </c>
    </row>
    <row r="27" spans="1:29" s="69" customFormat="1" ht="12.75">
      <c r="A27" s="101">
        <v>145</v>
      </c>
      <c r="B27" s="69" t="s">
        <v>12</v>
      </c>
      <c r="C27" s="69" t="s">
        <v>12</v>
      </c>
      <c r="D27" s="69" t="s">
        <v>12</v>
      </c>
      <c r="E27" s="69" t="s">
        <v>12</v>
      </c>
      <c r="F27" s="69" t="s">
        <v>12</v>
      </c>
      <c r="G27" s="69" t="s">
        <v>12</v>
      </c>
      <c r="H27" s="69" t="s">
        <v>12</v>
      </c>
      <c r="I27" s="69" t="s">
        <v>9</v>
      </c>
      <c r="J27" s="69" t="s">
        <v>9</v>
      </c>
      <c r="K27" s="69" t="s">
        <v>9</v>
      </c>
      <c r="L27" s="69" t="s">
        <v>9</v>
      </c>
      <c r="M27" s="69" t="s">
        <v>9</v>
      </c>
      <c r="N27" s="69" t="s">
        <v>9</v>
      </c>
      <c r="O27" s="69" t="s">
        <v>9</v>
      </c>
      <c r="P27" s="69" t="s">
        <v>12</v>
      </c>
      <c r="Q27" s="69" t="s">
        <v>9</v>
      </c>
      <c r="R27" s="69" t="s">
        <v>9</v>
      </c>
      <c r="S27" s="69" t="s">
        <v>9</v>
      </c>
      <c r="T27" s="69" t="s">
        <v>9</v>
      </c>
      <c r="U27" s="69" t="s">
        <v>9</v>
      </c>
      <c r="V27" s="69" t="s">
        <v>9</v>
      </c>
      <c r="W27" s="69" t="s">
        <v>12</v>
      </c>
      <c r="X27" s="69" t="s">
        <v>12</v>
      </c>
      <c r="Y27" s="69" t="s">
        <v>10</v>
      </c>
      <c r="Z27" s="69" t="s">
        <v>10</v>
      </c>
      <c r="AA27" s="69" t="s">
        <v>10</v>
      </c>
      <c r="AB27" s="69" t="s">
        <v>10</v>
      </c>
      <c r="AC27" s="69" t="s">
        <v>10</v>
      </c>
    </row>
    <row r="28" spans="1:54" s="69" customFormat="1" ht="12.75">
      <c r="A28" s="101">
        <v>150</v>
      </c>
      <c r="B28" s="69" t="s">
        <v>12</v>
      </c>
      <c r="C28" s="69" t="s">
        <v>12</v>
      </c>
      <c r="D28" s="69" t="s">
        <v>12</v>
      </c>
      <c r="E28" s="69" t="s">
        <v>12</v>
      </c>
      <c r="F28" s="69" t="s">
        <v>12</v>
      </c>
      <c r="G28" s="69" t="s">
        <v>12</v>
      </c>
      <c r="H28" s="69" t="s">
        <v>12</v>
      </c>
      <c r="I28" s="69" t="s">
        <v>12</v>
      </c>
      <c r="J28" s="69" t="s">
        <v>12</v>
      </c>
      <c r="K28" s="69" t="s">
        <v>12</v>
      </c>
      <c r="L28" s="69" t="s">
        <v>12</v>
      </c>
      <c r="M28" s="69" t="s">
        <v>12</v>
      </c>
      <c r="N28" s="69" t="s">
        <v>12</v>
      </c>
      <c r="O28" s="69" t="s">
        <v>10</v>
      </c>
      <c r="P28" s="69" t="s">
        <v>10</v>
      </c>
      <c r="Q28" s="69" t="s">
        <v>10</v>
      </c>
      <c r="R28" s="69" t="s">
        <v>10</v>
      </c>
      <c r="S28" s="69" t="s">
        <v>10</v>
      </c>
      <c r="T28" s="69" t="s">
        <v>10</v>
      </c>
      <c r="U28" s="69" t="s">
        <v>10</v>
      </c>
      <c r="V28" s="69" t="s">
        <v>10</v>
      </c>
      <c r="W28" s="69" t="s">
        <v>10</v>
      </c>
      <c r="X28" s="69" t="s">
        <v>10</v>
      </c>
      <c r="Y28" s="69" t="s">
        <v>10</v>
      </c>
      <c r="Z28" s="69" t="s">
        <v>10</v>
      </c>
      <c r="AA28" s="69" t="s">
        <v>10</v>
      </c>
      <c r="AB28" s="69" t="s">
        <v>10</v>
      </c>
      <c r="AC28" s="69" t="s">
        <v>10</v>
      </c>
      <c r="AD28" s="69" t="s">
        <v>10</v>
      </c>
      <c r="AE28" s="69" t="s">
        <v>10</v>
      </c>
      <c r="AF28" s="69" t="s">
        <v>10</v>
      </c>
      <c r="AG28" s="69" t="s">
        <v>10</v>
      </c>
      <c r="AH28" s="69" t="s">
        <v>10</v>
      </c>
      <c r="AI28" s="69" t="s">
        <v>10</v>
      </c>
      <c r="AJ28" s="69" t="s">
        <v>10</v>
      </c>
      <c r="AK28" s="69" t="s">
        <v>10</v>
      </c>
      <c r="AL28" s="69" t="s">
        <v>9</v>
      </c>
      <c r="AM28" s="69" t="s">
        <v>9</v>
      </c>
      <c r="AN28" s="69" t="s">
        <v>9</v>
      </c>
      <c r="AO28" s="69" t="s">
        <v>9</v>
      </c>
      <c r="AP28" s="69" t="s">
        <v>9</v>
      </c>
      <c r="AQ28" s="69" t="s">
        <v>9</v>
      </c>
      <c r="AR28" s="69" t="s">
        <v>9</v>
      </c>
      <c r="AS28" s="69" t="s">
        <v>12</v>
      </c>
      <c r="AT28" s="69" t="s">
        <v>12</v>
      </c>
      <c r="AU28" s="69" t="s">
        <v>12</v>
      </c>
      <c r="AV28" s="69" t="s">
        <v>12</v>
      </c>
      <c r="AW28" s="69" t="s">
        <v>12</v>
      </c>
      <c r="AX28" s="69" t="s">
        <v>12</v>
      </c>
      <c r="AY28" s="69" t="s">
        <v>12</v>
      </c>
      <c r="AZ28" s="69" t="s">
        <v>12</v>
      </c>
      <c r="BA28" s="69" t="s">
        <v>12</v>
      </c>
      <c r="BB28" s="69" t="s">
        <v>12</v>
      </c>
    </row>
    <row r="29" spans="1:72" s="69" customFormat="1" ht="12.75">
      <c r="A29" s="101">
        <v>160</v>
      </c>
      <c r="H29" s="69" t="s">
        <v>10</v>
      </c>
      <c r="I29" s="69" t="s">
        <v>10</v>
      </c>
      <c r="J29" s="69" t="s">
        <v>10</v>
      </c>
      <c r="K29" s="69" t="s">
        <v>10</v>
      </c>
      <c r="L29" s="69" t="s">
        <v>10</v>
      </c>
      <c r="M29" s="69" t="s">
        <v>10</v>
      </c>
      <c r="N29" s="69" t="s">
        <v>10</v>
      </c>
      <c r="O29" s="69" t="s">
        <v>10</v>
      </c>
      <c r="P29" s="69" t="s">
        <v>10</v>
      </c>
      <c r="Q29" s="69" t="s">
        <v>10</v>
      </c>
      <c r="R29" s="69" t="s">
        <v>10</v>
      </c>
      <c r="S29" s="69" t="s">
        <v>10</v>
      </c>
      <c r="T29" s="69" t="s">
        <v>10</v>
      </c>
      <c r="U29" s="69" t="s">
        <v>10</v>
      </c>
      <c r="V29" s="69" t="s">
        <v>10</v>
      </c>
      <c r="W29" s="69" t="s">
        <v>10</v>
      </c>
      <c r="X29" s="69" t="s">
        <v>10</v>
      </c>
      <c r="Y29" s="69" t="s">
        <v>10</v>
      </c>
      <c r="Z29" s="69" t="s">
        <v>10</v>
      </c>
      <c r="AA29" s="69" t="s">
        <v>10</v>
      </c>
      <c r="AB29" s="69" t="s">
        <v>10</v>
      </c>
      <c r="AC29" s="69" t="s">
        <v>10</v>
      </c>
      <c r="AD29" s="69" t="s">
        <v>10</v>
      </c>
      <c r="AE29" s="69" t="s">
        <v>10</v>
      </c>
      <c r="AF29" s="69" t="s">
        <v>10</v>
      </c>
      <c r="AG29" s="69" t="s">
        <v>10</v>
      </c>
      <c r="AH29" s="69" t="s">
        <v>10</v>
      </c>
      <c r="AI29" s="69" t="s">
        <v>10</v>
      </c>
      <c r="AJ29" s="69" t="s">
        <v>10</v>
      </c>
      <c r="AK29" s="69" t="s">
        <v>10</v>
      </c>
      <c r="AL29" s="69" t="s">
        <v>10</v>
      </c>
      <c r="AM29" s="69" t="s">
        <v>10</v>
      </c>
      <c r="AN29" s="69" t="s">
        <v>10</v>
      </c>
      <c r="AO29" s="69" t="s">
        <v>10</v>
      </c>
      <c r="AP29" s="69" t="s">
        <v>10</v>
      </c>
      <c r="AQ29" s="69" t="s">
        <v>10</v>
      </c>
      <c r="AR29" s="69" t="s">
        <v>10</v>
      </c>
      <c r="AS29" s="69" t="s">
        <v>10</v>
      </c>
      <c r="AT29" s="69" t="s">
        <v>10</v>
      </c>
      <c r="AU29" s="69" t="s">
        <v>10</v>
      </c>
      <c r="AV29" s="69" t="s">
        <v>10</v>
      </c>
      <c r="AW29" s="69" t="s">
        <v>10</v>
      </c>
      <c r="AX29" s="69" t="s">
        <v>10</v>
      </c>
      <c r="AY29" s="69" t="s">
        <v>10</v>
      </c>
      <c r="AZ29" s="69" t="s">
        <v>10</v>
      </c>
      <c r="BA29" s="69" t="s">
        <v>10</v>
      </c>
      <c r="BB29" s="69" t="s">
        <v>10</v>
      </c>
      <c r="BC29" s="69" t="s">
        <v>10</v>
      </c>
      <c r="BD29" s="69" t="s">
        <v>10</v>
      </c>
      <c r="BE29" s="69" t="s">
        <v>10</v>
      </c>
      <c r="BF29" s="69" t="s">
        <v>10</v>
      </c>
      <c r="BG29" s="69" t="s">
        <v>10</v>
      </c>
      <c r="BH29" s="69" t="s">
        <v>10</v>
      </c>
      <c r="BI29" s="69" t="s">
        <v>10</v>
      </c>
      <c r="BJ29" s="69" t="s">
        <v>10</v>
      </c>
      <c r="BK29" s="69" t="s">
        <v>10</v>
      </c>
      <c r="BL29" s="69" t="s">
        <v>10</v>
      </c>
      <c r="BM29" s="69" t="s">
        <v>10</v>
      </c>
      <c r="BN29" s="69" t="s">
        <v>10</v>
      </c>
      <c r="BO29" s="69" t="s">
        <v>10</v>
      </c>
      <c r="BP29" s="69" t="s">
        <v>10</v>
      </c>
      <c r="BQ29" s="69" t="s">
        <v>10</v>
      </c>
      <c r="BR29" s="69" t="s">
        <v>10</v>
      </c>
      <c r="BS29" s="69" t="s">
        <v>10</v>
      </c>
      <c r="BT29" s="69" t="s">
        <v>10</v>
      </c>
    </row>
    <row r="30" spans="1:43" s="69" customFormat="1" ht="12.75">
      <c r="A30" s="101">
        <v>190</v>
      </c>
      <c r="B30" s="69" t="s">
        <v>12</v>
      </c>
      <c r="C30" s="69" t="s">
        <v>12</v>
      </c>
      <c r="D30" s="69" t="s">
        <v>12</v>
      </c>
      <c r="E30" s="69" t="s">
        <v>12</v>
      </c>
      <c r="F30" s="69" t="s">
        <v>12</v>
      </c>
      <c r="G30" s="69" t="s">
        <v>12</v>
      </c>
      <c r="H30" s="69" t="s">
        <v>11</v>
      </c>
      <c r="I30" s="69" t="s">
        <v>10</v>
      </c>
      <c r="J30" s="69" t="s">
        <v>10</v>
      </c>
      <c r="K30" s="69" t="s">
        <v>9</v>
      </c>
      <c r="L30" s="69" t="s">
        <v>9</v>
      </c>
      <c r="M30" s="69" t="s">
        <v>9</v>
      </c>
      <c r="N30" s="69" t="s">
        <v>9</v>
      </c>
      <c r="O30" s="69" t="s">
        <v>11</v>
      </c>
      <c r="P30" s="69" t="s">
        <v>10</v>
      </c>
      <c r="Q30" s="69" t="s">
        <v>10</v>
      </c>
      <c r="R30" s="69" t="s">
        <v>9</v>
      </c>
      <c r="S30" s="69" t="s">
        <v>9</v>
      </c>
      <c r="T30" s="69" t="s">
        <v>9</v>
      </c>
      <c r="U30" s="69" t="s">
        <v>9</v>
      </c>
      <c r="V30" s="69" t="s">
        <v>9</v>
      </c>
      <c r="W30" s="69" t="s">
        <v>9</v>
      </c>
      <c r="X30" s="69" t="s">
        <v>9</v>
      </c>
      <c r="Y30" s="69" t="s">
        <v>9</v>
      </c>
      <c r="Z30" s="69" t="s">
        <v>9</v>
      </c>
      <c r="AA30" s="69" t="s">
        <v>9</v>
      </c>
      <c r="AB30" s="69" t="s">
        <v>9</v>
      </c>
      <c r="AC30" s="69" t="s">
        <v>9</v>
      </c>
      <c r="AD30" s="69" t="s">
        <v>12</v>
      </c>
      <c r="AE30" s="69" t="s">
        <v>12</v>
      </c>
      <c r="AF30" s="69" t="s">
        <v>12</v>
      </c>
      <c r="AG30" s="69" t="s">
        <v>12</v>
      </c>
      <c r="AH30" s="69" t="s">
        <v>12</v>
      </c>
      <c r="AI30" s="69" t="s">
        <v>12</v>
      </c>
      <c r="AJ30" s="69" t="s">
        <v>12</v>
      </c>
      <c r="AK30" s="69" t="s">
        <v>12</v>
      </c>
      <c r="AL30" s="69" t="s">
        <v>12</v>
      </c>
      <c r="AM30" s="69" t="s">
        <v>12</v>
      </c>
      <c r="AN30" s="69" t="s">
        <v>12</v>
      </c>
      <c r="AO30" s="69" t="s">
        <v>12</v>
      </c>
      <c r="AP30" s="69" t="s">
        <v>12</v>
      </c>
      <c r="AQ30" s="69" t="s">
        <v>12</v>
      </c>
    </row>
    <row r="31" spans="1:51" s="69" customFormat="1" ht="12.75">
      <c r="A31" s="101">
        <v>195</v>
      </c>
      <c r="B31" s="69" t="s">
        <v>12</v>
      </c>
      <c r="C31" s="69" t="s">
        <v>12</v>
      </c>
      <c r="D31" s="69" t="s">
        <v>12</v>
      </c>
      <c r="E31" s="69" t="s">
        <v>12</v>
      </c>
      <c r="F31" s="69" t="s">
        <v>10</v>
      </c>
      <c r="G31" s="69" t="s">
        <v>10</v>
      </c>
      <c r="H31" s="69" t="s">
        <v>10</v>
      </c>
      <c r="I31" s="69" t="s">
        <v>10</v>
      </c>
      <c r="J31" s="69" t="s">
        <v>10</v>
      </c>
      <c r="K31" s="69" t="s">
        <v>9</v>
      </c>
      <c r="L31" s="69" t="s">
        <v>9</v>
      </c>
      <c r="M31" s="69" t="s">
        <v>9</v>
      </c>
      <c r="N31" s="69" t="s">
        <v>9</v>
      </c>
      <c r="O31" s="69" t="s">
        <v>9</v>
      </c>
      <c r="P31" s="69" t="s">
        <v>9</v>
      </c>
      <c r="Q31" s="69" t="s">
        <v>9</v>
      </c>
      <c r="R31" s="69" t="s">
        <v>9</v>
      </c>
      <c r="S31" s="69" t="s">
        <v>12</v>
      </c>
      <c r="T31" s="69" t="s">
        <v>12</v>
      </c>
      <c r="U31" s="69" t="s">
        <v>12</v>
      </c>
      <c r="V31" s="69" t="s">
        <v>10</v>
      </c>
      <c r="W31" s="69" t="s">
        <v>10</v>
      </c>
      <c r="X31" s="69" t="s">
        <v>10</v>
      </c>
      <c r="Y31" s="69" t="s">
        <v>9</v>
      </c>
      <c r="Z31" s="69" t="s">
        <v>9</v>
      </c>
      <c r="AA31" s="69" t="s">
        <v>9</v>
      </c>
      <c r="AB31" s="69" t="s">
        <v>9</v>
      </c>
      <c r="AC31" s="69" t="s">
        <v>9</v>
      </c>
      <c r="AD31" s="69" t="s">
        <v>9</v>
      </c>
      <c r="AE31" s="69" t="s">
        <v>12</v>
      </c>
      <c r="AF31" s="69" t="s">
        <v>12</v>
      </c>
      <c r="AG31" s="69" t="s">
        <v>12</v>
      </c>
      <c r="AH31" s="69" t="s">
        <v>11</v>
      </c>
      <c r="AI31" s="69" t="s">
        <v>12</v>
      </c>
      <c r="AJ31" s="69" t="s">
        <v>12</v>
      </c>
      <c r="AK31" s="69" t="s">
        <v>12</v>
      </c>
      <c r="AL31" s="69" t="s">
        <v>12</v>
      </c>
      <c r="AM31" s="69" t="s">
        <v>12</v>
      </c>
      <c r="AN31" s="69" t="s">
        <v>12</v>
      </c>
      <c r="AO31" s="69" t="s">
        <v>12</v>
      </c>
      <c r="AP31" s="69" t="s">
        <v>12</v>
      </c>
      <c r="AQ31" s="69" t="s">
        <v>12</v>
      </c>
      <c r="AR31" s="69" t="s">
        <v>12</v>
      </c>
      <c r="AS31" s="69" t="s">
        <v>12</v>
      </c>
      <c r="AT31" s="69" t="s">
        <v>12</v>
      </c>
      <c r="AU31" s="69" t="s">
        <v>12</v>
      </c>
      <c r="AV31" s="69" t="s">
        <v>12</v>
      </c>
      <c r="AW31" s="69" t="s">
        <v>12</v>
      </c>
      <c r="AX31" s="69" t="s">
        <v>12</v>
      </c>
      <c r="AY31" s="69" t="s">
        <v>12</v>
      </c>
    </row>
    <row r="32" spans="1:44" s="69" customFormat="1" ht="12.75">
      <c r="A32" s="101">
        <v>200</v>
      </c>
      <c r="B32" s="69" t="s">
        <v>12</v>
      </c>
      <c r="C32" s="69" t="s">
        <v>12</v>
      </c>
      <c r="D32" s="69" t="s">
        <v>12</v>
      </c>
      <c r="E32" s="69" t="s">
        <v>12</v>
      </c>
      <c r="F32" s="69" t="s">
        <v>9</v>
      </c>
      <c r="G32" s="69" t="s">
        <v>12</v>
      </c>
      <c r="H32" s="69" t="s">
        <v>12</v>
      </c>
      <c r="I32" s="69" t="s">
        <v>12</v>
      </c>
      <c r="J32" s="69" t="s">
        <v>12</v>
      </c>
      <c r="K32" s="69" t="s">
        <v>12</v>
      </c>
      <c r="L32" s="69" t="s">
        <v>12</v>
      </c>
      <c r="M32" s="69" t="s">
        <v>12</v>
      </c>
      <c r="N32" s="69" t="s">
        <v>12</v>
      </c>
      <c r="O32" s="69" t="s">
        <v>9</v>
      </c>
      <c r="P32" s="69" t="s">
        <v>9</v>
      </c>
      <c r="Q32" s="69" t="s">
        <v>9</v>
      </c>
      <c r="R32" s="69" t="s">
        <v>9</v>
      </c>
      <c r="S32" s="69" t="s">
        <v>11</v>
      </c>
      <c r="T32" s="69" t="s">
        <v>9</v>
      </c>
      <c r="U32" s="69" t="s">
        <v>9</v>
      </c>
      <c r="V32" s="69" t="s">
        <v>9</v>
      </c>
      <c r="W32" s="69" t="s">
        <v>10</v>
      </c>
      <c r="X32" s="69" t="s">
        <v>9</v>
      </c>
      <c r="Y32" s="69" t="s">
        <v>9</v>
      </c>
      <c r="Z32" s="69" t="s">
        <v>9</v>
      </c>
      <c r="AA32" s="69" t="s">
        <v>12</v>
      </c>
      <c r="AB32" s="69" t="s">
        <v>12</v>
      </c>
      <c r="AC32" s="69" t="s">
        <v>12</v>
      </c>
      <c r="AD32" s="69" t="s">
        <v>12</v>
      </c>
      <c r="AE32" s="69" t="s">
        <v>10</v>
      </c>
      <c r="AF32" s="69" t="s">
        <v>12</v>
      </c>
      <c r="AG32" s="69" t="s">
        <v>12</v>
      </c>
      <c r="AH32" s="69" t="s">
        <v>12</v>
      </c>
      <c r="AI32" s="69" t="s">
        <v>12</v>
      </c>
      <c r="AJ32" s="69" t="s">
        <v>10</v>
      </c>
      <c r="AK32" s="69" t="s">
        <v>10</v>
      </c>
      <c r="AL32" s="69" t="s">
        <v>10</v>
      </c>
      <c r="AM32" s="69" t="s">
        <v>10</v>
      </c>
      <c r="AN32" s="69" t="s">
        <v>10</v>
      </c>
      <c r="AO32" s="69" t="s">
        <v>10</v>
      </c>
      <c r="AP32" s="69" t="s">
        <v>12</v>
      </c>
      <c r="AQ32" s="69" t="s">
        <v>9</v>
      </c>
      <c r="AR32" s="69" t="s">
        <v>9</v>
      </c>
    </row>
    <row r="33" spans="1:38" s="69" customFormat="1" ht="12.75">
      <c r="A33" s="101">
        <v>205</v>
      </c>
      <c r="B33" s="69" t="s">
        <v>12</v>
      </c>
      <c r="C33" s="69" t="s">
        <v>12</v>
      </c>
      <c r="D33" s="69" t="s">
        <v>12</v>
      </c>
      <c r="E33" s="69" t="s">
        <v>12</v>
      </c>
      <c r="F33" s="69" t="s">
        <v>12</v>
      </c>
      <c r="G33" s="69" t="s">
        <v>12</v>
      </c>
      <c r="H33" s="69" t="s">
        <v>12</v>
      </c>
      <c r="I33" s="69" t="s">
        <v>12</v>
      </c>
      <c r="J33" s="69" t="s">
        <v>12</v>
      </c>
      <c r="K33" s="69" t="s">
        <v>10</v>
      </c>
      <c r="L33" s="69" t="s">
        <v>10</v>
      </c>
      <c r="M33" s="69" t="s">
        <v>9</v>
      </c>
      <c r="N33" s="69" t="s">
        <v>9</v>
      </c>
      <c r="O33" s="69" t="s">
        <v>9</v>
      </c>
      <c r="P33" s="69" t="s">
        <v>9</v>
      </c>
      <c r="Q33" s="69" t="s">
        <v>9</v>
      </c>
      <c r="R33" s="69" t="s">
        <v>9</v>
      </c>
      <c r="S33" s="69" t="s">
        <v>9</v>
      </c>
      <c r="T33" s="69" t="s">
        <v>9</v>
      </c>
      <c r="U33" s="69" t="s">
        <v>9</v>
      </c>
      <c r="V33" s="69" t="s">
        <v>12</v>
      </c>
      <c r="W33" s="69" t="s">
        <v>12</v>
      </c>
      <c r="X33" s="69" t="s">
        <v>12</v>
      </c>
      <c r="Y33" s="69" t="s">
        <v>12</v>
      </c>
      <c r="Z33" s="69" t="s">
        <v>11</v>
      </c>
      <c r="AA33" s="69" t="s">
        <v>12</v>
      </c>
      <c r="AB33" s="69" t="s">
        <v>12</v>
      </c>
      <c r="AC33" s="69" t="s">
        <v>12</v>
      </c>
      <c r="AD33" s="69" t="s">
        <v>11</v>
      </c>
      <c r="AE33" s="69" t="s">
        <v>11</v>
      </c>
      <c r="AF33" s="69" t="s">
        <v>12</v>
      </c>
      <c r="AG33" s="69" t="s">
        <v>12</v>
      </c>
      <c r="AH33" s="69" t="s">
        <v>11</v>
      </c>
      <c r="AI33" s="69" t="s">
        <v>12</v>
      </c>
      <c r="AJ33" s="69" t="s">
        <v>12</v>
      </c>
      <c r="AK33" s="69" t="s">
        <v>12</v>
      </c>
      <c r="AL33" s="69" t="s">
        <v>12</v>
      </c>
    </row>
    <row r="34" spans="1:45" s="69" customFormat="1" ht="12.75">
      <c r="A34" s="101">
        <v>210</v>
      </c>
      <c r="B34" s="69" t="s">
        <v>12</v>
      </c>
      <c r="C34" s="69" t="s">
        <v>12</v>
      </c>
      <c r="D34" s="69" t="s">
        <v>12</v>
      </c>
      <c r="E34" s="69" t="s">
        <v>12</v>
      </c>
      <c r="F34" s="69" t="s">
        <v>11</v>
      </c>
      <c r="G34" s="69" t="s">
        <v>10</v>
      </c>
      <c r="H34" s="69" t="s">
        <v>10</v>
      </c>
      <c r="I34" s="69" t="s">
        <v>9</v>
      </c>
      <c r="J34" s="69" t="s">
        <v>9</v>
      </c>
      <c r="K34" s="69" t="s">
        <v>9</v>
      </c>
      <c r="L34" s="69" t="s">
        <v>9</v>
      </c>
      <c r="M34" s="69" t="s">
        <v>9</v>
      </c>
      <c r="N34" s="69" t="s">
        <v>9</v>
      </c>
      <c r="O34" s="69" t="s">
        <v>9</v>
      </c>
      <c r="P34" s="69" t="s">
        <v>9</v>
      </c>
      <c r="Q34" s="69" t="s">
        <v>9</v>
      </c>
      <c r="R34" s="69" t="s">
        <v>9</v>
      </c>
      <c r="S34" s="69" t="s">
        <v>9</v>
      </c>
      <c r="T34" s="69" t="s">
        <v>9</v>
      </c>
      <c r="U34" s="69" t="s">
        <v>9</v>
      </c>
      <c r="V34" s="69" t="s">
        <v>9</v>
      </c>
      <c r="W34" s="69" t="s">
        <v>9</v>
      </c>
      <c r="X34" s="69" t="s">
        <v>9</v>
      </c>
      <c r="Y34" s="69" t="s">
        <v>9</v>
      </c>
      <c r="Z34" s="69" t="s">
        <v>9</v>
      </c>
      <c r="AA34" s="69" t="s">
        <v>9</v>
      </c>
      <c r="AB34" s="69" t="s">
        <v>9</v>
      </c>
      <c r="AC34" s="69" t="s">
        <v>9</v>
      </c>
      <c r="AD34" s="69" t="s">
        <v>9</v>
      </c>
      <c r="AE34" s="69" t="s">
        <v>9</v>
      </c>
      <c r="AF34" s="69" t="s">
        <v>12</v>
      </c>
      <c r="AG34" s="69" t="s">
        <v>12</v>
      </c>
      <c r="AH34" s="69" t="s">
        <v>12</v>
      </c>
      <c r="AI34" s="69" t="s">
        <v>12</v>
      </c>
      <c r="AJ34" s="69" t="s">
        <v>12</v>
      </c>
      <c r="AK34" s="69" t="s">
        <v>12</v>
      </c>
      <c r="AL34" s="69" t="s">
        <v>12</v>
      </c>
      <c r="AM34" s="69" t="s">
        <v>12</v>
      </c>
      <c r="AN34" s="69" t="s">
        <v>12</v>
      </c>
      <c r="AO34" s="69" t="s">
        <v>12</v>
      </c>
      <c r="AP34" s="69" t="s">
        <v>12</v>
      </c>
      <c r="AQ34" s="69" t="s">
        <v>12</v>
      </c>
      <c r="AR34" s="69" t="s">
        <v>12</v>
      </c>
      <c r="AS34" s="69" t="s">
        <v>12</v>
      </c>
    </row>
    <row r="35" s="69" customFormat="1" ht="12.75">
      <c r="A35" s="101">
        <v>230</v>
      </c>
    </row>
    <row r="36" s="69" customFormat="1" ht="12.75">
      <c r="A36" s="101">
        <v>320</v>
      </c>
    </row>
    <row r="37" spans="1:39" s="69" customFormat="1" ht="12.75">
      <c r="A37" s="101">
        <v>325</v>
      </c>
      <c r="B37" s="69" t="s">
        <v>11</v>
      </c>
      <c r="C37" s="69" t="s">
        <v>12</v>
      </c>
      <c r="D37" s="69" t="s">
        <v>12</v>
      </c>
      <c r="E37" s="69" t="s">
        <v>12</v>
      </c>
      <c r="F37" s="69" t="s">
        <v>12</v>
      </c>
      <c r="G37" s="69" t="s">
        <v>12</v>
      </c>
      <c r="H37" s="69" t="s">
        <v>11</v>
      </c>
      <c r="I37" s="69" t="s">
        <v>12</v>
      </c>
      <c r="J37" s="69" t="s">
        <v>12</v>
      </c>
      <c r="K37" s="69" t="s">
        <v>11</v>
      </c>
      <c r="L37" s="69" t="s">
        <v>11</v>
      </c>
      <c r="M37" s="69" t="s">
        <v>12</v>
      </c>
      <c r="N37" s="69" t="s">
        <v>12</v>
      </c>
      <c r="O37" s="69" t="s">
        <v>12</v>
      </c>
      <c r="P37" s="69" t="s">
        <v>12</v>
      </c>
      <c r="Q37" s="69" t="s">
        <v>12</v>
      </c>
      <c r="R37" s="69" t="s">
        <v>12</v>
      </c>
      <c r="S37" s="69" t="s">
        <v>12</v>
      </c>
      <c r="T37" s="69" t="s">
        <v>12</v>
      </c>
      <c r="U37" s="69" t="s">
        <v>12</v>
      </c>
      <c r="V37" s="69" t="s">
        <v>11</v>
      </c>
      <c r="W37" s="69" t="s">
        <v>11</v>
      </c>
      <c r="X37" s="69" t="s">
        <v>11</v>
      </c>
      <c r="Y37" s="69" t="s">
        <v>12</v>
      </c>
      <c r="Z37" s="69" t="s">
        <v>12</v>
      </c>
      <c r="AA37" s="69" t="s">
        <v>12</v>
      </c>
      <c r="AB37" s="69" t="s">
        <v>12</v>
      </c>
      <c r="AC37" s="69" t="s">
        <v>11</v>
      </c>
      <c r="AD37" s="69" t="s">
        <v>11</v>
      </c>
      <c r="AE37" s="69" t="s">
        <v>11</v>
      </c>
      <c r="AF37" s="69" t="s">
        <v>11</v>
      </c>
      <c r="AG37" s="69" t="s">
        <v>12</v>
      </c>
      <c r="AH37" s="69" t="s">
        <v>12</v>
      </c>
      <c r="AI37" s="69" t="s">
        <v>12</v>
      </c>
      <c r="AJ37" s="69" t="s">
        <v>12</v>
      </c>
      <c r="AK37" s="69" t="s">
        <v>12</v>
      </c>
      <c r="AL37" s="69" t="s">
        <v>12</v>
      </c>
      <c r="AM37" s="69" t="s">
        <v>12</v>
      </c>
    </row>
    <row r="38" spans="1:38" s="69" customFormat="1" ht="12.75">
      <c r="A38" s="101">
        <v>330</v>
      </c>
      <c r="B38" s="69" t="s">
        <v>12</v>
      </c>
      <c r="C38" s="69" t="s">
        <v>12</v>
      </c>
      <c r="D38" s="69" t="s">
        <v>12</v>
      </c>
      <c r="E38" s="69" t="s">
        <v>12</v>
      </c>
      <c r="F38" s="69" t="s">
        <v>12</v>
      </c>
      <c r="G38" s="69" t="s">
        <v>12</v>
      </c>
      <c r="H38" s="69" t="s">
        <v>12</v>
      </c>
      <c r="I38" s="69" t="s">
        <v>11</v>
      </c>
      <c r="J38" s="69" t="s">
        <v>11</v>
      </c>
      <c r="K38" s="69" t="s">
        <v>12</v>
      </c>
      <c r="L38" s="69" t="s">
        <v>12</v>
      </c>
      <c r="M38" s="69" t="s">
        <v>12</v>
      </c>
      <c r="N38" s="69" t="s">
        <v>10</v>
      </c>
      <c r="O38" s="69" t="s">
        <v>10</v>
      </c>
      <c r="P38" s="69" t="s">
        <v>10</v>
      </c>
      <c r="Q38" s="69" t="s">
        <v>10</v>
      </c>
      <c r="R38" s="69" t="s">
        <v>10</v>
      </c>
      <c r="S38" s="69" t="s">
        <v>9</v>
      </c>
      <c r="T38" s="69" t="s">
        <v>10</v>
      </c>
      <c r="U38" s="69" t="s">
        <v>11</v>
      </c>
      <c r="V38" s="69" t="s">
        <v>12</v>
      </c>
      <c r="W38" s="69" t="s">
        <v>9</v>
      </c>
      <c r="X38" s="69" t="s">
        <v>9</v>
      </c>
      <c r="Y38" s="69" t="s">
        <v>9</v>
      </c>
      <c r="Z38" s="69" t="s">
        <v>9</v>
      </c>
      <c r="AA38" s="69" t="s">
        <v>9</v>
      </c>
      <c r="AB38" s="69" t="s">
        <v>9</v>
      </c>
      <c r="AC38" s="69" t="s">
        <v>9</v>
      </c>
      <c r="AD38" s="69" t="s">
        <v>9</v>
      </c>
      <c r="AE38" s="69" t="s">
        <v>9</v>
      </c>
      <c r="AF38" s="69" t="s">
        <v>9</v>
      </c>
      <c r="AG38" s="69" t="s">
        <v>9</v>
      </c>
      <c r="AH38" s="69" t="s">
        <v>9</v>
      </c>
      <c r="AI38" s="69" t="s">
        <v>9</v>
      </c>
      <c r="AJ38" s="69" t="s">
        <v>9</v>
      </c>
      <c r="AK38" s="69" t="s">
        <v>9</v>
      </c>
      <c r="AL38" s="69" t="s">
        <v>9</v>
      </c>
    </row>
    <row r="39" spans="1:39" s="69" customFormat="1" ht="12.75">
      <c r="A39" s="101">
        <v>335</v>
      </c>
      <c r="B39" s="69" t="s">
        <v>9</v>
      </c>
      <c r="C39" s="69" t="s">
        <v>10</v>
      </c>
      <c r="D39" s="69" t="s">
        <v>10</v>
      </c>
      <c r="E39" s="69" t="s">
        <v>12</v>
      </c>
      <c r="F39" s="69" t="s">
        <v>12</v>
      </c>
      <c r="G39" s="69" t="s">
        <v>12</v>
      </c>
      <c r="H39" s="69" t="s">
        <v>12</v>
      </c>
      <c r="I39" s="69" t="s">
        <v>11</v>
      </c>
      <c r="J39" s="69" t="s">
        <v>11</v>
      </c>
      <c r="K39" s="69" t="s">
        <v>12</v>
      </c>
      <c r="L39" s="69" t="s">
        <v>12</v>
      </c>
      <c r="M39" s="69" t="s">
        <v>12</v>
      </c>
      <c r="N39" s="69" t="s">
        <v>11</v>
      </c>
      <c r="O39" s="69" t="s">
        <v>11</v>
      </c>
      <c r="P39" s="69" t="s">
        <v>11</v>
      </c>
      <c r="Q39" s="69" t="s">
        <v>12</v>
      </c>
      <c r="R39" s="69" t="s">
        <v>12</v>
      </c>
      <c r="S39" s="69" t="s">
        <v>12</v>
      </c>
      <c r="T39" s="69" t="s">
        <v>11</v>
      </c>
      <c r="U39" s="69" t="s">
        <v>11</v>
      </c>
      <c r="V39" s="69" t="s">
        <v>12</v>
      </c>
      <c r="W39" s="69" t="s">
        <v>12</v>
      </c>
      <c r="X39" s="69" t="s">
        <v>11</v>
      </c>
      <c r="Y39" s="69" t="s">
        <v>12</v>
      </c>
      <c r="Z39" s="69" t="s">
        <v>12</v>
      </c>
      <c r="AA39" s="69" t="s">
        <v>9</v>
      </c>
      <c r="AB39" s="69" t="s">
        <v>9</v>
      </c>
      <c r="AC39" s="69" t="s">
        <v>9</v>
      </c>
      <c r="AD39" s="69" t="s">
        <v>9</v>
      </c>
      <c r="AE39" s="69" t="s">
        <v>9</v>
      </c>
      <c r="AF39" s="69" t="s">
        <v>9</v>
      </c>
      <c r="AG39" s="69" t="s">
        <v>9</v>
      </c>
      <c r="AH39" s="69" t="s">
        <v>9</v>
      </c>
      <c r="AI39" s="69" t="s">
        <v>9</v>
      </c>
      <c r="AJ39" s="69" t="s">
        <v>9</v>
      </c>
      <c r="AK39" s="69" t="s">
        <v>9</v>
      </c>
      <c r="AL39" s="69" t="s">
        <v>11</v>
      </c>
      <c r="AM39" s="69" t="s">
        <v>11</v>
      </c>
    </row>
    <row r="40" spans="1:82" s="69" customFormat="1" ht="12.75">
      <c r="A40" s="101">
        <v>340</v>
      </c>
      <c r="B40" s="69" t="s">
        <v>10</v>
      </c>
      <c r="C40" s="69" t="s">
        <v>10</v>
      </c>
      <c r="D40" s="69" t="s">
        <v>10</v>
      </c>
      <c r="E40" s="69" t="s">
        <v>12</v>
      </c>
      <c r="F40" s="69" t="s">
        <v>10</v>
      </c>
      <c r="G40" s="69" t="s">
        <v>10</v>
      </c>
      <c r="H40" s="69" t="s">
        <v>10</v>
      </c>
      <c r="I40" s="69" t="s">
        <v>10</v>
      </c>
      <c r="J40" s="69" t="s">
        <v>12</v>
      </c>
      <c r="K40" s="69" t="s">
        <v>10</v>
      </c>
      <c r="L40" s="69" t="s">
        <v>12</v>
      </c>
      <c r="M40" s="69" t="s">
        <v>9</v>
      </c>
      <c r="N40" s="69" t="s">
        <v>9</v>
      </c>
      <c r="O40" s="69" t="s">
        <v>9</v>
      </c>
      <c r="P40" s="69" t="s">
        <v>9</v>
      </c>
      <c r="Q40" s="69" t="s">
        <v>9</v>
      </c>
      <c r="R40" s="69" t="s">
        <v>9</v>
      </c>
      <c r="S40" s="69" t="s">
        <v>11</v>
      </c>
      <c r="T40" s="69" t="s">
        <v>11</v>
      </c>
      <c r="U40" s="69" t="s">
        <v>9</v>
      </c>
      <c r="V40" s="69" t="s">
        <v>9</v>
      </c>
      <c r="W40" s="69" t="s">
        <v>9</v>
      </c>
      <c r="X40" s="69" t="s">
        <v>9</v>
      </c>
      <c r="Y40" s="69" t="s">
        <v>9</v>
      </c>
      <c r="Z40" s="69" t="s">
        <v>9</v>
      </c>
      <c r="AA40" s="69" t="s">
        <v>9</v>
      </c>
      <c r="AB40" s="69" t="s">
        <v>9</v>
      </c>
      <c r="AC40" s="69" t="s">
        <v>9</v>
      </c>
      <c r="AD40" s="69" t="s">
        <v>9</v>
      </c>
      <c r="AE40" s="69" t="s">
        <v>12</v>
      </c>
      <c r="AF40" s="69" t="s">
        <v>12</v>
      </c>
      <c r="AG40" s="69" t="s">
        <v>12</v>
      </c>
      <c r="AH40" s="69" t="s">
        <v>12</v>
      </c>
      <c r="AI40" s="69" t="s">
        <v>12</v>
      </c>
      <c r="AJ40" s="69" t="s">
        <v>9</v>
      </c>
      <c r="AK40" s="69" t="s">
        <v>9</v>
      </c>
      <c r="AL40" s="69" t="s">
        <v>9</v>
      </c>
      <c r="AM40" s="69" t="s">
        <v>9</v>
      </c>
      <c r="AN40" s="69" t="s">
        <v>12</v>
      </c>
      <c r="AO40" s="69" t="s">
        <v>12</v>
      </c>
      <c r="AP40" s="69" t="s">
        <v>12</v>
      </c>
      <c r="AQ40" s="69" t="s">
        <v>12</v>
      </c>
      <c r="AR40" s="69" t="s">
        <v>12</v>
      </c>
      <c r="AS40" s="69" t="s">
        <v>12</v>
      </c>
      <c r="AT40" s="69" t="s">
        <v>12</v>
      </c>
      <c r="AU40" s="69" t="s">
        <v>12</v>
      </c>
      <c r="AV40" s="69" t="s">
        <v>9</v>
      </c>
      <c r="AW40" s="69" t="s">
        <v>9</v>
      </c>
      <c r="AX40" s="69" t="s">
        <v>10</v>
      </c>
      <c r="AY40" s="69" t="s">
        <v>10</v>
      </c>
      <c r="AZ40" s="69" t="s">
        <v>9</v>
      </c>
      <c r="BA40" s="69" t="s">
        <v>9</v>
      </c>
      <c r="BB40" s="69" t="s">
        <v>9</v>
      </c>
      <c r="BC40" s="69" t="s">
        <v>9</v>
      </c>
      <c r="BD40" s="69" t="s">
        <v>9</v>
      </c>
      <c r="BE40" s="69" t="s">
        <v>12</v>
      </c>
      <c r="BF40" s="69" t="s">
        <v>12</v>
      </c>
      <c r="BG40" s="69" t="s">
        <v>12</v>
      </c>
      <c r="BH40" s="69" t="s">
        <v>12</v>
      </c>
      <c r="BI40" s="69" t="s">
        <v>12</v>
      </c>
      <c r="BJ40" s="69" t="s">
        <v>12</v>
      </c>
      <c r="BK40" s="69" t="s">
        <v>12</v>
      </c>
      <c r="BL40" s="69" t="s">
        <v>12</v>
      </c>
      <c r="BM40" s="69" t="s">
        <v>12</v>
      </c>
      <c r="BN40" s="69" t="s">
        <v>12</v>
      </c>
      <c r="BO40" s="69" t="s">
        <v>12</v>
      </c>
      <c r="BP40" s="69" t="s">
        <v>12</v>
      </c>
      <c r="BQ40" s="69" t="s">
        <v>12</v>
      </c>
      <c r="BR40" s="69" t="s">
        <v>12</v>
      </c>
      <c r="BS40" s="69" t="s">
        <v>12</v>
      </c>
      <c r="BT40" s="69" t="s">
        <v>12</v>
      </c>
      <c r="BU40" s="69" t="s">
        <v>12</v>
      </c>
      <c r="BV40" s="69" t="s">
        <v>12</v>
      </c>
      <c r="BW40" s="69" t="s">
        <v>12</v>
      </c>
      <c r="BX40" s="69" t="s">
        <v>12</v>
      </c>
      <c r="BY40" s="69" t="s">
        <v>12</v>
      </c>
      <c r="BZ40" s="69" t="s">
        <v>12</v>
      </c>
      <c r="CA40" s="69" t="s">
        <v>12</v>
      </c>
      <c r="CB40" s="69" t="s">
        <v>12</v>
      </c>
      <c r="CC40" s="69" t="s">
        <v>11</v>
      </c>
      <c r="CD40" s="69" t="s">
        <v>11</v>
      </c>
    </row>
    <row r="41" spans="1:34" s="69" customFormat="1" ht="12.75">
      <c r="A41" s="101">
        <v>345</v>
      </c>
      <c r="B41" s="69" t="s">
        <v>10</v>
      </c>
      <c r="C41" s="69" t="s">
        <v>10</v>
      </c>
      <c r="D41" s="69" t="s">
        <v>10</v>
      </c>
      <c r="E41" s="69" t="s">
        <v>10</v>
      </c>
      <c r="F41" s="69" t="s">
        <v>10</v>
      </c>
      <c r="G41" s="69" t="s">
        <v>10</v>
      </c>
      <c r="H41" s="69" t="s">
        <v>10</v>
      </c>
      <c r="I41" s="69" t="s">
        <v>10</v>
      </c>
      <c r="J41" s="69" t="s">
        <v>9</v>
      </c>
      <c r="K41" s="69" t="s">
        <v>9</v>
      </c>
      <c r="L41" s="69" t="s">
        <v>9</v>
      </c>
      <c r="M41" s="69" t="s">
        <v>9</v>
      </c>
      <c r="N41" s="69" t="s">
        <v>9</v>
      </c>
      <c r="O41" s="69" t="s">
        <v>9</v>
      </c>
      <c r="P41" s="69" t="s">
        <v>9</v>
      </c>
      <c r="Q41" s="69" t="s">
        <v>9</v>
      </c>
      <c r="R41" s="69" t="s">
        <v>9</v>
      </c>
      <c r="S41" s="69" t="s">
        <v>9</v>
      </c>
      <c r="T41" s="69" t="s">
        <v>9</v>
      </c>
      <c r="U41" s="69" t="s">
        <v>9</v>
      </c>
      <c r="V41" s="69" t="s">
        <v>9</v>
      </c>
      <c r="W41" s="69" t="s">
        <v>9</v>
      </c>
      <c r="X41" s="69" t="s">
        <v>9</v>
      </c>
      <c r="Y41" s="69" t="s">
        <v>9</v>
      </c>
      <c r="Z41" s="69" t="s">
        <v>9</v>
      </c>
      <c r="AA41" s="69" t="s">
        <v>9</v>
      </c>
      <c r="AB41" s="69" t="s">
        <v>9</v>
      </c>
      <c r="AC41" s="69" t="s">
        <v>12</v>
      </c>
      <c r="AD41" s="69" t="s">
        <v>12</v>
      </c>
      <c r="AE41" s="69" t="s">
        <v>12</v>
      </c>
      <c r="AF41" s="69" t="s">
        <v>12</v>
      </c>
      <c r="AG41" s="69" t="s">
        <v>12</v>
      </c>
      <c r="AH41" s="69" t="s">
        <v>12</v>
      </c>
    </row>
    <row r="42" spans="1:31" s="69" customFormat="1" ht="12.75">
      <c r="A42" s="101">
        <v>400</v>
      </c>
      <c r="B42" s="69" t="s">
        <v>12</v>
      </c>
      <c r="C42" s="69" t="s">
        <v>12</v>
      </c>
      <c r="D42" s="69" t="s">
        <v>12</v>
      </c>
      <c r="E42" s="69" t="s">
        <v>12</v>
      </c>
      <c r="F42" s="69" t="s">
        <v>12</v>
      </c>
      <c r="G42" s="69" t="s">
        <v>12</v>
      </c>
      <c r="H42" s="69" t="s">
        <v>9</v>
      </c>
      <c r="I42" s="69" t="s">
        <v>9</v>
      </c>
      <c r="J42" s="69" t="s">
        <v>9</v>
      </c>
      <c r="K42" s="69" t="s">
        <v>9</v>
      </c>
      <c r="L42" s="69" t="s">
        <v>9</v>
      </c>
      <c r="M42" s="69" t="s">
        <v>9</v>
      </c>
      <c r="N42" s="69" t="s">
        <v>9</v>
      </c>
      <c r="O42" s="69" t="s">
        <v>9</v>
      </c>
      <c r="P42" s="69" t="s">
        <v>9</v>
      </c>
      <c r="Q42" s="69" t="s">
        <v>9</v>
      </c>
      <c r="R42" s="69" t="s">
        <v>9</v>
      </c>
      <c r="S42" s="69" t="s">
        <v>9</v>
      </c>
      <c r="T42" s="69" t="s">
        <v>9</v>
      </c>
      <c r="U42" s="69" t="s">
        <v>9</v>
      </c>
      <c r="V42" s="69" t="s">
        <v>12</v>
      </c>
      <c r="W42" s="69" t="s">
        <v>12</v>
      </c>
      <c r="X42" s="69" t="s">
        <v>12</v>
      </c>
      <c r="Y42" s="69" t="s">
        <v>12</v>
      </c>
      <c r="Z42" s="69" t="s">
        <v>12</v>
      </c>
      <c r="AA42" s="69" t="s">
        <v>12</v>
      </c>
      <c r="AB42" s="69" t="s">
        <v>12</v>
      </c>
      <c r="AC42" s="69" t="s">
        <v>12</v>
      </c>
      <c r="AD42" s="69" t="s">
        <v>12</v>
      </c>
      <c r="AE42" s="69" t="s">
        <v>12</v>
      </c>
    </row>
    <row r="43" s="69" customFormat="1" ht="12.75">
      <c r="A43" s="101"/>
    </row>
    <row r="44" spans="1:33" s="69" customFormat="1" ht="12.75">
      <c r="A44" s="101">
        <v>480</v>
      </c>
      <c r="B44" s="69" t="s">
        <v>10</v>
      </c>
      <c r="C44" s="69" t="s">
        <v>10</v>
      </c>
      <c r="D44" s="69" t="s">
        <v>10</v>
      </c>
      <c r="E44" s="69" t="s">
        <v>10</v>
      </c>
      <c r="F44" s="69" t="s">
        <v>10</v>
      </c>
      <c r="G44" s="69" t="s">
        <v>10</v>
      </c>
      <c r="H44" s="69" t="s">
        <v>10</v>
      </c>
      <c r="I44" s="69" t="s">
        <v>10</v>
      </c>
      <c r="J44" s="69" t="s">
        <v>10</v>
      </c>
      <c r="K44" s="69" t="s">
        <v>10</v>
      </c>
      <c r="L44" s="69" t="s">
        <v>10</v>
      </c>
      <c r="M44" s="69" t="s">
        <v>10</v>
      </c>
      <c r="N44" s="69" t="s">
        <v>10</v>
      </c>
      <c r="O44" s="69" t="s">
        <v>10</v>
      </c>
      <c r="P44" s="69" t="s">
        <v>10</v>
      </c>
      <c r="Q44" s="69" t="s">
        <v>10</v>
      </c>
      <c r="R44" s="69" t="s">
        <v>10</v>
      </c>
      <c r="S44" s="69" t="s">
        <v>10</v>
      </c>
      <c r="T44" s="69" t="s">
        <v>10</v>
      </c>
      <c r="U44" s="69" t="s">
        <v>10</v>
      </c>
      <c r="V44" s="69" t="s">
        <v>10</v>
      </c>
      <c r="W44" s="69" t="s">
        <v>10</v>
      </c>
      <c r="X44" s="69" t="s">
        <v>10</v>
      </c>
      <c r="Y44" s="69" t="s">
        <v>10</v>
      </c>
      <c r="Z44" s="69" t="s">
        <v>10</v>
      </c>
      <c r="AA44" s="69" t="s">
        <v>10</v>
      </c>
      <c r="AB44" s="69" t="s">
        <v>10</v>
      </c>
      <c r="AC44" s="69" t="s">
        <v>10</v>
      </c>
      <c r="AD44" s="69" t="s">
        <v>10</v>
      </c>
      <c r="AE44" s="69" t="s">
        <v>10</v>
      </c>
      <c r="AF44" s="69" t="s">
        <v>10</v>
      </c>
      <c r="AG44" s="69" t="s">
        <v>10</v>
      </c>
    </row>
    <row r="45" spans="1:38" s="69" customFormat="1" ht="12.75">
      <c r="A45" s="101">
        <v>495</v>
      </c>
      <c r="B45" s="69" t="s">
        <v>11</v>
      </c>
      <c r="C45" s="69" t="s">
        <v>9</v>
      </c>
      <c r="D45" s="69" t="s">
        <v>12</v>
      </c>
      <c r="E45" s="69" t="s">
        <v>9</v>
      </c>
      <c r="F45" s="69" t="s">
        <v>9</v>
      </c>
      <c r="G45" s="69" t="s">
        <v>11</v>
      </c>
      <c r="H45" s="69" t="s">
        <v>9</v>
      </c>
      <c r="I45" s="69" t="s">
        <v>9</v>
      </c>
      <c r="J45" s="69" t="s">
        <v>9</v>
      </c>
      <c r="K45" s="69" t="s">
        <v>9</v>
      </c>
      <c r="L45" s="69" t="s">
        <v>9</v>
      </c>
      <c r="M45" s="69" t="s">
        <v>12</v>
      </c>
      <c r="N45" s="69" t="s">
        <v>9</v>
      </c>
      <c r="O45" s="69" t="s">
        <v>9</v>
      </c>
      <c r="P45" s="69" t="s">
        <v>9</v>
      </c>
      <c r="Q45" s="69" t="s">
        <v>9</v>
      </c>
      <c r="R45" s="69" t="s">
        <v>12</v>
      </c>
      <c r="S45" s="69" t="s">
        <v>12</v>
      </c>
      <c r="T45" s="69" t="s">
        <v>9</v>
      </c>
      <c r="U45" s="69" t="s">
        <v>9</v>
      </c>
      <c r="V45" s="69" t="s">
        <v>12</v>
      </c>
      <c r="W45" s="69" t="s">
        <v>9</v>
      </c>
      <c r="X45" s="69" t="s">
        <v>12</v>
      </c>
      <c r="Y45" s="69" t="s">
        <v>12</v>
      </c>
      <c r="Z45" s="69" t="s">
        <v>9</v>
      </c>
      <c r="AA45" s="69" t="s">
        <v>9</v>
      </c>
      <c r="AB45" s="69" t="s">
        <v>12</v>
      </c>
      <c r="AC45" s="69" t="s">
        <v>9</v>
      </c>
      <c r="AD45" s="69" t="s">
        <v>9</v>
      </c>
      <c r="AE45" s="69" t="s">
        <v>9</v>
      </c>
      <c r="AF45" s="69" t="s">
        <v>9</v>
      </c>
      <c r="AG45" s="69" t="s">
        <v>11</v>
      </c>
      <c r="AH45" s="69" t="s">
        <v>12</v>
      </c>
      <c r="AI45" s="69" t="s">
        <v>12</v>
      </c>
      <c r="AJ45" s="69" t="s">
        <v>12</v>
      </c>
      <c r="AK45" s="69" t="s">
        <v>12</v>
      </c>
      <c r="AL45" s="69" t="s">
        <v>12</v>
      </c>
    </row>
    <row r="46" spans="1:48" s="69" customFormat="1" ht="12.75">
      <c r="A46" s="101">
        <v>550</v>
      </c>
      <c r="B46" s="69" t="s">
        <v>12</v>
      </c>
      <c r="C46" s="69" t="s">
        <v>12</v>
      </c>
      <c r="D46" s="69" t="s">
        <v>11</v>
      </c>
      <c r="E46" s="69" t="s">
        <v>11</v>
      </c>
      <c r="F46" s="69" t="s">
        <v>11</v>
      </c>
      <c r="G46" s="69" t="s">
        <v>12</v>
      </c>
      <c r="H46" s="69" t="s">
        <v>12</v>
      </c>
      <c r="I46" s="69" t="s">
        <v>11</v>
      </c>
      <c r="J46" s="69" t="s">
        <v>12</v>
      </c>
      <c r="K46" s="69" t="s">
        <v>12</v>
      </c>
      <c r="L46" s="69" t="s">
        <v>12</v>
      </c>
      <c r="M46" s="69" t="s">
        <v>12</v>
      </c>
      <c r="N46" s="69" t="s">
        <v>12</v>
      </c>
      <c r="O46" s="69" t="s">
        <v>12</v>
      </c>
      <c r="P46" s="69" t="s">
        <v>12</v>
      </c>
      <c r="Q46" s="69" t="s">
        <v>12</v>
      </c>
      <c r="R46" s="69" t="s">
        <v>12</v>
      </c>
      <c r="S46" s="69" t="s">
        <v>12</v>
      </c>
      <c r="T46" s="69" t="s">
        <v>12</v>
      </c>
      <c r="U46" s="69" t="s">
        <v>12</v>
      </c>
      <c r="V46" s="69" t="s">
        <v>12</v>
      </c>
      <c r="W46" s="69" t="s">
        <v>12</v>
      </c>
      <c r="X46" s="69" t="s">
        <v>12</v>
      </c>
      <c r="Y46" s="69" t="s">
        <v>12</v>
      </c>
      <c r="Z46" s="69" t="s">
        <v>12</v>
      </c>
      <c r="AA46" s="69" t="s">
        <v>12</v>
      </c>
      <c r="AB46" s="69" t="s">
        <v>12</v>
      </c>
      <c r="AC46" s="69" t="s">
        <v>12</v>
      </c>
      <c r="AD46" s="69" t="s">
        <v>12</v>
      </c>
      <c r="AE46" s="69" t="s">
        <v>12</v>
      </c>
      <c r="AF46" s="69" t="s">
        <v>12</v>
      </c>
      <c r="AG46" s="69" t="s">
        <v>12</v>
      </c>
      <c r="AH46" s="69" t="s">
        <v>12</v>
      </c>
      <c r="AI46" s="69" t="s">
        <v>12</v>
      </c>
      <c r="AJ46" s="69" t="s">
        <v>12</v>
      </c>
      <c r="AK46" s="69" t="s">
        <v>12</v>
      </c>
      <c r="AL46" s="69" t="s">
        <v>12</v>
      </c>
      <c r="AM46" s="69" t="s">
        <v>12</v>
      </c>
      <c r="AN46" s="69" t="s">
        <v>12</v>
      </c>
      <c r="AO46" s="69" t="s">
        <v>12</v>
      </c>
      <c r="AP46" s="69" t="s">
        <v>12</v>
      </c>
      <c r="AQ46" s="69" t="s">
        <v>12</v>
      </c>
      <c r="AR46" s="69" t="s">
        <v>12</v>
      </c>
      <c r="AS46" s="69" t="s">
        <v>11</v>
      </c>
      <c r="AT46" s="69" t="s">
        <v>11</v>
      </c>
      <c r="AU46" s="69" t="s">
        <v>11</v>
      </c>
      <c r="AV46" s="69" t="s">
        <v>11</v>
      </c>
    </row>
    <row r="47" spans="1:49" s="69" customFormat="1" ht="12.75">
      <c r="A47" s="101">
        <v>555</v>
      </c>
      <c r="B47" s="69" t="s">
        <v>12</v>
      </c>
      <c r="C47" s="69" t="s">
        <v>12</v>
      </c>
      <c r="D47" s="69" t="s">
        <v>12</v>
      </c>
      <c r="E47" s="69" t="s">
        <v>12</v>
      </c>
      <c r="F47" s="69" t="s">
        <v>12</v>
      </c>
      <c r="G47" s="69" t="s">
        <v>12</v>
      </c>
      <c r="H47" s="69" t="s">
        <v>12</v>
      </c>
      <c r="I47" s="69" t="s">
        <v>12</v>
      </c>
      <c r="J47" s="69" t="s">
        <v>12</v>
      </c>
      <c r="K47" s="69" t="s">
        <v>10</v>
      </c>
      <c r="L47" s="69" t="s">
        <v>10</v>
      </c>
      <c r="M47" s="69" t="s">
        <v>10</v>
      </c>
      <c r="N47" s="69" t="s">
        <v>10</v>
      </c>
      <c r="O47" s="69" t="s">
        <v>9</v>
      </c>
      <c r="P47" s="69" t="s">
        <v>12</v>
      </c>
      <c r="Q47" s="69" t="s">
        <v>9</v>
      </c>
      <c r="R47" s="69" t="s">
        <v>9</v>
      </c>
      <c r="S47" s="69" t="s">
        <v>9</v>
      </c>
      <c r="T47" s="69" t="s">
        <v>9</v>
      </c>
      <c r="U47" s="69" t="s">
        <v>12</v>
      </c>
      <c r="V47" s="69" t="s">
        <v>12</v>
      </c>
      <c r="W47" s="69" t="s">
        <v>12</v>
      </c>
      <c r="X47" s="69" t="s">
        <v>12</v>
      </c>
      <c r="Y47" s="69" t="s">
        <v>12</v>
      </c>
      <c r="Z47" s="69" t="s">
        <v>12</v>
      </c>
      <c r="AA47" s="69" t="s">
        <v>12</v>
      </c>
      <c r="AB47" s="69" t="s">
        <v>9</v>
      </c>
      <c r="AC47" s="69" t="s">
        <v>9</v>
      </c>
      <c r="AD47" s="69" t="s">
        <v>10</v>
      </c>
      <c r="AE47" s="69" t="s">
        <v>10</v>
      </c>
      <c r="AF47" s="69" t="s">
        <v>10</v>
      </c>
      <c r="AG47" s="69" t="s">
        <v>10</v>
      </c>
      <c r="AH47" s="69" t="s">
        <v>10</v>
      </c>
      <c r="AI47" s="69" t="s">
        <v>10</v>
      </c>
      <c r="AJ47" s="69" t="s">
        <v>10</v>
      </c>
      <c r="AK47" s="69" t="s">
        <v>10</v>
      </c>
      <c r="AL47" s="69" t="s">
        <v>10</v>
      </c>
      <c r="AM47" s="69" t="s">
        <v>12</v>
      </c>
      <c r="AN47" s="69" t="s">
        <v>12</v>
      </c>
      <c r="AO47" s="69" t="s">
        <v>12</v>
      </c>
      <c r="AP47" s="69" t="s">
        <v>12</v>
      </c>
      <c r="AQ47" s="69" t="s">
        <v>12</v>
      </c>
      <c r="AR47" s="69" t="s">
        <v>12</v>
      </c>
      <c r="AS47" s="69" t="s">
        <v>12</v>
      </c>
      <c r="AT47" s="69" t="s">
        <v>12</v>
      </c>
      <c r="AU47" s="69" t="s">
        <v>12</v>
      </c>
      <c r="AV47" s="69" t="s">
        <v>12</v>
      </c>
      <c r="AW47" s="69" t="s">
        <v>12</v>
      </c>
    </row>
    <row r="48" spans="1:50" s="69" customFormat="1" ht="12.75">
      <c r="A48" s="101">
        <v>560</v>
      </c>
      <c r="B48" s="69" t="s">
        <v>12</v>
      </c>
      <c r="C48" s="69" t="s">
        <v>12</v>
      </c>
      <c r="D48" s="69" t="s">
        <v>12</v>
      </c>
      <c r="E48" s="69" t="s">
        <v>11</v>
      </c>
      <c r="F48" s="69" t="s">
        <v>12</v>
      </c>
      <c r="G48" s="69" t="s">
        <v>12</v>
      </c>
      <c r="H48" s="69" t="s">
        <v>12</v>
      </c>
      <c r="I48" s="69" t="s">
        <v>12</v>
      </c>
      <c r="J48" s="69" t="s">
        <v>12</v>
      </c>
      <c r="K48" s="69" t="s">
        <v>12</v>
      </c>
      <c r="L48" s="69" t="s">
        <v>12</v>
      </c>
      <c r="M48" s="69" t="s">
        <v>12</v>
      </c>
      <c r="N48" s="69" t="s">
        <v>12</v>
      </c>
      <c r="O48" s="69" t="s">
        <v>12</v>
      </c>
      <c r="P48" s="69" t="s">
        <v>12</v>
      </c>
      <c r="Q48" s="69" t="s">
        <v>9</v>
      </c>
      <c r="R48" s="69" t="s">
        <v>9</v>
      </c>
      <c r="S48" s="69" t="s">
        <v>9</v>
      </c>
      <c r="T48" s="69" t="s">
        <v>9</v>
      </c>
      <c r="U48" s="69" t="s">
        <v>9</v>
      </c>
      <c r="V48" s="69" t="s">
        <v>9</v>
      </c>
      <c r="W48" s="69" t="s">
        <v>9</v>
      </c>
      <c r="X48" s="69" t="s">
        <v>9</v>
      </c>
      <c r="Y48" s="69" t="s">
        <v>9</v>
      </c>
      <c r="Z48" s="69" t="s">
        <v>9</v>
      </c>
      <c r="AA48" s="69" t="s">
        <v>9</v>
      </c>
      <c r="AB48" s="69" t="s">
        <v>9</v>
      </c>
      <c r="AC48" s="69" t="s">
        <v>10</v>
      </c>
      <c r="AD48" s="69" t="s">
        <v>9</v>
      </c>
      <c r="AE48" s="69" t="s">
        <v>11</v>
      </c>
      <c r="AF48" s="69" t="s">
        <v>12</v>
      </c>
      <c r="AG48" s="69" t="s">
        <v>12</v>
      </c>
      <c r="AH48" s="69" t="s">
        <v>12</v>
      </c>
      <c r="AI48" s="69" t="s">
        <v>12</v>
      </c>
      <c r="AJ48" s="69" t="s">
        <v>12</v>
      </c>
      <c r="AK48" s="69" t="s">
        <v>10</v>
      </c>
      <c r="AL48" s="69" t="s">
        <v>12</v>
      </c>
      <c r="AM48" s="69" t="s">
        <v>10</v>
      </c>
      <c r="AN48" s="69" t="s">
        <v>10</v>
      </c>
      <c r="AO48" s="69" t="s">
        <v>12</v>
      </c>
      <c r="AP48" s="69" t="s">
        <v>12</v>
      </c>
      <c r="AQ48" s="69" t="s">
        <v>12</v>
      </c>
      <c r="AR48" s="69" t="s">
        <v>12</v>
      </c>
      <c r="AS48" s="69" t="s">
        <v>12</v>
      </c>
      <c r="AT48" s="69" t="s">
        <v>12</v>
      </c>
      <c r="AU48" s="69" t="s">
        <v>12</v>
      </c>
      <c r="AV48" s="69" t="s">
        <v>12</v>
      </c>
      <c r="AW48" s="69" t="s">
        <v>12</v>
      </c>
      <c r="AX48" s="69" t="s">
        <v>12</v>
      </c>
    </row>
    <row r="49" spans="1:47" s="69" customFormat="1" ht="12.75">
      <c r="A49" s="101">
        <v>565</v>
      </c>
      <c r="B49" s="69" t="s">
        <v>12</v>
      </c>
      <c r="C49" s="69" t="s">
        <v>12</v>
      </c>
      <c r="D49" s="69" t="s">
        <v>12</v>
      </c>
      <c r="E49" s="69" t="s">
        <v>11</v>
      </c>
      <c r="F49" s="69" t="s">
        <v>12</v>
      </c>
      <c r="G49" s="69" t="s">
        <v>12</v>
      </c>
      <c r="H49" s="69" t="s">
        <v>12</v>
      </c>
      <c r="I49" s="69" t="s">
        <v>12</v>
      </c>
      <c r="J49" s="69" t="s">
        <v>12</v>
      </c>
      <c r="K49" s="69" t="s">
        <v>12</v>
      </c>
      <c r="L49" s="69" t="s">
        <v>10</v>
      </c>
      <c r="M49" s="69" t="s">
        <v>10</v>
      </c>
      <c r="N49" s="69" t="s">
        <v>10</v>
      </c>
      <c r="O49" s="69" t="s">
        <v>10</v>
      </c>
      <c r="P49" s="69" t="s">
        <v>9</v>
      </c>
      <c r="Q49" s="69" t="s">
        <v>9</v>
      </c>
      <c r="R49" s="69" t="s">
        <v>9</v>
      </c>
      <c r="S49" s="69" t="s">
        <v>9</v>
      </c>
      <c r="T49" s="69" t="s">
        <v>9</v>
      </c>
      <c r="U49" s="69" t="s">
        <v>9</v>
      </c>
      <c r="V49" s="69" t="s">
        <v>9</v>
      </c>
      <c r="W49" s="69" t="s">
        <v>10</v>
      </c>
      <c r="X49" s="69" t="s">
        <v>10</v>
      </c>
      <c r="Y49" s="69" t="s">
        <v>10</v>
      </c>
      <c r="Z49" s="69" t="s">
        <v>10</v>
      </c>
      <c r="AA49" s="69" t="s">
        <v>10</v>
      </c>
      <c r="AB49" s="69" t="s">
        <v>10</v>
      </c>
      <c r="AC49" s="69" t="s">
        <v>10</v>
      </c>
      <c r="AD49" s="69" t="s">
        <v>10</v>
      </c>
      <c r="AE49" s="69" t="s">
        <v>10</v>
      </c>
      <c r="AF49" s="69" t="s">
        <v>10</v>
      </c>
      <c r="AG49" s="69" t="s">
        <v>10</v>
      </c>
      <c r="AH49" s="69" t="s">
        <v>12</v>
      </c>
      <c r="AI49" s="69" t="s">
        <v>10</v>
      </c>
      <c r="AJ49" s="69" t="s">
        <v>12</v>
      </c>
      <c r="AK49" s="69" t="s">
        <v>12</v>
      </c>
      <c r="AL49" s="69" t="s">
        <v>12</v>
      </c>
      <c r="AM49" s="69" t="s">
        <v>12</v>
      </c>
      <c r="AN49" s="69" t="s">
        <v>12</v>
      </c>
      <c r="AO49" s="69" t="s">
        <v>12</v>
      </c>
      <c r="AP49" s="69" t="s">
        <v>12</v>
      </c>
      <c r="AQ49" s="69" t="s">
        <v>12</v>
      </c>
      <c r="AR49" s="69" t="s">
        <v>12</v>
      </c>
      <c r="AS49" s="69" t="s">
        <v>12</v>
      </c>
      <c r="AT49" s="69" t="s">
        <v>12</v>
      </c>
      <c r="AU49" s="69" t="s">
        <v>12</v>
      </c>
    </row>
    <row r="50" spans="1:46" s="69" customFormat="1" ht="12.75">
      <c r="A50" s="101">
        <v>570</v>
      </c>
      <c r="B50" s="69" t="s">
        <v>12</v>
      </c>
      <c r="C50" s="69" t="s">
        <v>12</v>
      </c>
      <c r="D50" s="69" t="s">
        <v>12</v>
      </c>
      <c r="E50" s="69" t="s">
        <v>12</v>
      </c>
      <c r="F50" s="69" t="s">
        <v>12</v>
      </c>
      <c r="G50" s="69" t="s">
        <v>12</v>
      </c>
      <c r="H50" s="69" t="s">
        <v>12</v>
      </c>
      <c r="I50" s="69" t="s">
        <v>12</v>
      </c>
      <c r="J50" s="69" t="s">
        <v>11</v>
      </c>
      <c r="K50" s="69" t="s">
        <v>12</v>
      </c>
      <c r="L50" s="69" t="s">
        <v>11</v>
      </c>
      <c r="M50" s="69" t="s">
        <v>12</v>
      </c>
      <c r="N50" s="69" t="s">
        <v>9</v>
      </c>
      <c r="O50" s="69" t="s">
        <v>9</v>
      </c>
      <c r="P50" s="69" t="s">
        <v>9</v>
      </c>
      <c r="Q50" s="69" t="s">
        <v>9</v>
      </c>
      <c r="R50" s="69" t="s">
        <v>9</v>
      </c>
      <c r="S50" s="69" t="s">
        <v>9</v>
      </c>
      <c r="T50" s="69" t="s">
        <v>9</v>
      </c>
      <c r="U50" s="69" t="s">
        <v>9</v>
      </c>
      <c r="V50" s="69" t="s">
        <v>9</v>
      </c>
      <c r="W50" s="69" t="s">
        <v>9</v>
      </c>
      <c r="X50" s="69" t="s">
        <v>9</v>
      </c>
      <c r="Y50" s="69" t="s">
        <v>11</v>
      </c>
      <c r="Z50" s="69" t="s">
        <v>12</v>
      </c>
      <c r="AA50" s="69" t="s">
        <v>12</v>
      </c>
      <c r="AB50" s="69" t="s">
        <v>12</v>
      </c>
      <c r="AC50" s="69" t="s">
        <v>12</v>
      </c>
      <c r="AD50" s="69" t="s">
        <v>12</v>
      </c>
      <c r="AE50" s="69" t="s">
        <v>12</v>
      </c>
      <c r="AF50" s="69" t="s">
        <v>9</v>
      </c>
      <c r="AG50" s="69" t="s">
        <v>9</v>
      </c>
      <c r="AH50" s="69" t="s">
        <v>9</v>
      </c>
      <c r="AI50" s="69" t="s">
        <v>9</v>
      </c>
      <c r="AJ50" s="69" t="s">
        <v>12</v>
      </c>
      <c r="AK50" s="69" t="s">
        <v>12</v>
      </c>
      <c r="AL50" s="69" t="s">
        <v>12</v>
      </c>
      <c r="AM50" s="69" t="s">
        <v>12</v>
      </c>
      <c r="AN50" s="69" t="s">
        <v>12</v>
      </c>
      <c r="AO50" s="69" t="s">
        <v>12</v>
      </c>
      <c r="AP50" s="69" t="s">
        <v>12</v>
      </c>
      <c r="AQ50" s="69" t="s">
        <v>11</v>
      </c>
      <c r="AR50" s="69" t="s">
        <v>12</v>
      </c>
      <c r="AS50" s="69" t="s">
        <v>12</v>
      </c>
      <c r="AT50" s="69" t="s">
        <v>12</v>
      </c>
    </row>
    <row r="51" spans="1:56" s="69" customFormat="1" ht="12.75">
      <c r="A51" s="101">
        <v>600</v>
      </c>
      <c r="B51" s="69" t="s">
        <v>12</v>
      </c>
      <c r="C51" s="69" t="s">
        <v>12</v>
      </c>
      <c r="D51" s="69" t="s">
        <v>10</v>
      </c>
      <c r="E51" s="69" t="s">
        <v>12</v>
      </c>
      <c r="F51" s="69" t="s">
        <v>12</v>
      </c>
      <c r="G51" s="69" t="s">
        <v>12</v>
      </c>
      <c r="H51" s="69" t="s">
        <v>10</v>
      </c>
      <c r="I51" s="69" t="s">
        <v>12</v>
      </c>
      <c r="J51" s="69" t="s">
        <v>11</v>
      </c>
      <c r="K51" s="69" t="s">
        <v>10</v>
      </c>
      <c r="L51" s="69" t="s">
        <v>10</v>
      </c>
      <c r="M51" s="69" t="s">
        <v>10</v>
      </c>
      <c r="N51" s="69" t="s">
        <v>10</v>
      </c>
      <c r="O51" s="69" t="s">
        <v>10</v>
      </c>
      <c r="P51" s="69" t="s">
        <v>10</v>
      </c>
      <c r="Q51" s="69" t="s">
        <v>11</v>
      </c>
      <c r="R51" s="69" t="s">
        <v>9</v>
      </c>
      <c r="S51" s="69" t="s">
        <v>12</v>
      </c>
      <c r="T51" s="69" t="s">
        <v>12</v>
      </c>
      <c r="U51" s="69" t="s">
        <v>12</v>
      </c>
      <c r="V51" s="69" t="s">
        <v>10</v>
      </c>
      <c r="W51" s="69" t="s">
        <v>11</v>
      </c>
      <c r="X51" s="69" t="s">
        <v>11</v>
      </c>
      <c r="Y51" s="69" t="s">
        <v>11</v>
      </c>
      <c r="Z51" s="69" t="s">
        <v>11</v>
      </c>
      <c r="AA51" s="69" t="s">
        <v>10</v>
      </c>
      <c r="AB51" s="69" t="s">
        <v>10</v>
      </c>
      <c r="AC51" s="69" t="s">
        <v>12</v>
      </c>
      <c r="AD51" s="69" t="s">
        <v>9</v>
      </c>
      <c r="AE51" s="69" t="s">
        <v>9</v>
      </c>
      <c r="AF51" s="69" t="s">
        <v>11</v>
      </c>
      <c r="AG51" s="69" t="s">
        <v>9</v>
      </c>
      <c r="AH51" s="69" t="s">
        <v>11</v>
      </c>
      <c r="AI51" s="69" t="s">
        <v>9</v>
      </c>
      <c r="AJ51" s="69" t="s">
        <v>9</v>
      </c>
      <c r="AK51" s="69" t="s">
        <v>9</v>
      </c>
      <c r="AL51" s="69" t="s">
        <v>9</v>
      </c>
      <c r="AM51" s="69" t="s">
        <v>10</v>
      </c>
      <c r="AN51" s="69" t="s">
        <v>10</v>
      </c>
      <c r="AO51" s="69" t="s">
        <v>9</v>
      </c>
      <c r="AP51" s="69" t="s">
        <v>9</v>
      </c>
      <c r="AQ51" s="69" t="s">
        <v>9</v>
      </c>
      <c r="AR51" s="69" t="s">
        <v>9</v>
      </c>
      <c r="AS51" s="69" t="s">
        <v>9</v>
      </c>
      <c r="AT51" s="69" t="s">
        <v>9</v>
      </c>
      <c r="AU51" s="69" t="s">
        <v>9</v>
      </c>
      <c r="AV51" s="69" t="s">
        <v>11</v>
      </c>
      <c r="AW51" s="69" t="s">
        <v>10</v>
      </c>
      <c r="AX51" s="69" t="s">
        <v>10</v>
      </c>
      <c r="AY51" s="69" t="s">
        <v>10</v>
      </c>
      <c r="AZ51" s="69" t="s">
        <v>10</v>
      </c>
      <c r="BA51" s="69" t="s">
        <v>10</v>
      </c>
      <c r="BB51" s="69" t="s">
        <v>10</v>
      </c>
      <c r="BC51" s="69" t="s">
        <v>10</v>
      </c>
      <c r="BD51" s="69" t="s">
        <v>12</v>
      </c>
    </row>
    <row r="52" spans="1:33" ht="12.75">
      <c r="A52" s="100">
        <v>700</v>
      </c>
      <c r="B52" s="67" t="s">
        <v>12</v>
      </c>
      <c r="C52" s="67" t="s">
        <v>10</v>
      </c>
      <c r="D52" s="67" t="s">
        <v>12</v>
      </c>
      <c r="E52" s="67" t="s">
        <v>12</v>
      </c>
      <c r="F52" s="67" t="s">
        <v>9</v>
      </c>
      <c r="G52" s="67" t="s">
        <v>9</v>
      </c>
      <c r="H52" s="67" t="s">
        <v>9</v>
      </c>
      <c r="I52" s="67" t="s">
        <v>9</v>
      </c>
      <c r="J52" s="67" t="s">
        <v>12</v>
      </c>
      <c r="K52" s="67" t="s">
        <v>11</v>
      </c>
      <c r="L52" s="67" t="s">
        <v>11</v>
      </c>
      <c r="M52" s="67" t="s">
        <v>10</v>
      </c>
      <c r="N52" s="67" t="s">
        <v>10</v>
      </c>
      <c r="O52" s="67" t="s">
        <v>10</v>
      </c>
      <c r="P52" s="67" t="s">
        <v>10</v>
      </c>
      <c r="Q52" s="67" t="s">
        <v>10</v>
      </c>
      <c r="R52" s="67" t="s">
        <v>12</v>
      </c>
      <c r="S52" s="67" t="s">
        <v>12</v>
      </c>
      <c r="T52" s="67" t="s">
        <v>10</v>
      </c>
      <c r="U52" s="67" t="s">
        <v>10</v>
      </c>
      <c r="V52" s="67" t="s">
        <v>9</v>
      </c>
      <c r="W52" s="67" t="s">
        <v>9</v>
      </c>
      <c r="X52" s="67" t="s">
        <v>9</v>
      </c>
      <c r="Y52" s="67" t="s">
        <v>9</v>
      </c>
      <c r="Z52" s="67" t="s">
        <v>9</v>
      </c>
      <c r="AA52" s="67" t="s">
        <v>9</v>
      </c>
      <c r="AB52" s="67" t="s">
        <v>9</v>
      </c>
      <c r="AC52" s="67" t="s">
        <v>11</v>
      </c>
      <c r="AD52" s="67" t="s">
        <v>9</v>
      </c>
      <c r="AE52" s="67" t="s">
        <v>9</v>
      </c>
      <c r="AF52" s="67" t="s">
        <v>12</v>
      </c>
      <c r="AG52" s="67" t="s">
        <v>12</v>
      </c>
    </row>
    <row r="54" spans="1:29" ht="12.75">
      <c r="A54" s="100">
        <v>790</v>
      </c>
      <c r="B54" s="67" t="s">
        <v>9</v>
      </c>
      <c r="C54" s="67" t="s">
        <v>12</v>
      </c>
      <c r="D54" s="67" t="s">
        <v>12</v>
      </c>
      <c r="E54" s="67" t="s">
        <v>9</v>
      </c>
      <c r="F54" s="67" t="s">
        <v>12</v>
      </c>
      <c r="G54" s="67" t="s">
        <v>9</v>
      </c>
      <c r="H54" s="67" t="s">
        <v>9</v>
      </c>
      <c r="I54" s="67" t="s">
        <v>9</v>
      </c>
      <c r="J54" s="67" t="s">
        <v>10</v>
      </c>
      <c r="K54" s="67" t="s">
        <v>10</v>
      </c>
      <c r="L54" s="67" t="s">
        <v>10</v>
      </c>
      <c r="M54" s="67" t="s">
        <v>10</v>
      </c>
      <c r="N54" s="67" t="s">
        <v>12</v>
      </c>
      <c r="O54" s="67" t="s">
        <v>9</v>
      </c>
      <c r="P54" s="67" t="s">
        <v>9</v>
      </c>
      <c r="Q54" s="67" t="s">
        <v>9</v>
      </c>
      <c r="R54" s="67" t="s">
        <v>9</v>
      </c>
      <c r="S54" s="67" t="s">
        <v>9</v>
      </c>
      <c r="T54" s="67" t="s">
        <v>9</v>
      </c>
      <c r="U54" s="67" t="s">
        <v>9</v>
      </c>
      <c r="V54" s="67" t="s">
        <v>9</v>
      </c>
      <c r="W54" s="67" t="s">
        <v>9</v>
      </c>
      <c r="X54" s="67" t="s">
        <v>9</v>
      </c>
      <c r="Y54" s="67" t="s">
        <v>9</v>
      </c>
      <c r="Z54" s="67" t="s">
        <v>9</v>
      </c>
      <c r="AA54" s="67" t="s">
        <v>9</v>
      </c>
      <c r="AB54" s="67" t="s">
        <v>10</v>
      </c>
      <c r="AC54" s="67" t="s">
        <v>10</v>
      </c>
    </row>
    <row r="55" spans="1:34" ht="12.75">
      <c r="A55" s="100">
        <v>795</v>
      </c>
      <c r="B55" s="67" t="s">
        <v>12</v>
      </c>
      <c r="C55" s="67" t="s">
        <v>12</v>
      </c>
      <c r="D55" s="67" t="s">
        <v>12</v>
      </c>
      <c r="E55" s="67" t="s">
        <v>10</v>
      </c>
      <c r="F55" s="67" t="s">
        <v>10</v>
      </c>
      <c r="G55" s="67" t="s">
        <v>10</v>
      </c>
      <c r="H55" s="67" t="s">
        <v>10</v>
      </c>
      <c r="I55" s="67" t="s">
        <v>9</v>
      </c>
      <c r="J55" s="67" t="s">
        <v>9</v>
      </c>
      <c r="K55" s="67" t="s">
        <v>9</v>
      </c>
      <c r="L55" s="67" t="s">
        <v>9</v>
      </c>
      <c r="M55" s="67" t="s">
        <v>9</v>
      </c>
      <c r="N55" s="67" t="s">
        <v>9</v>
      </c>
      <c r="O55" s="67" t="s">
        <v>9</v>
      </c>
      <c r="P55" s="67" t="s">
        <v>9</v>
      </c>
      <c r="Q55" s="67" t="s">
        <v>9</v>
      </c>
      <c r="R55" s="67" t="s">
        <v>9</v>
      </c>
      <c r="S55" s="67" t="s">
        <v>9</v>
      </c>
      <c r="T55" s="67" t="s">
        <v>9</v>
      </c>
      <c r="U55" s="67" t="s">
        <v>11</v>
      </c>
      <c r="V55" s="67" t="s">
        <v>10</v>
      </c>
      <c r="W55" s="67" t="s">
        <v>10</v>
      </c>
      <c r="X55" s="67" t="s">
        <v>12</v>
      </c>
      <c r="Y55" s="67" t="s">
        <v>10</v>
      </c>
      <c r="Z55" s="67" t="s">
        <v>12</v>
      </c>
      <c r="AA55" s="67" t="s">
        <v>12</v>
      </c>
      <c r="AB55" s="67" t="s">
        <v>12</v>
      </c>
      <c r="AC55" s="67" t="s">
        <v>12</v>
      </c>
      <c r="AD55" s="67" t="s">
        <v>12</v>
      </c>
      <c r="AE55" s="67" t="s">
        <v>12</v>
      </c>
      <c r="AF55" s="67" t="s">
        <v>12</v>
      </c>
      <c r="AG55" s="67" t="s">
        <v>12</v>
      </c>
      <c r="AH55" s="67" t="s">
        <v>12</v>
      </c>
    </row>
    <row r="56" spans="1:23" ht="12.75">
      <c r="A56" s="100">
        <v>800</v>
      </c>
      <c r="B56" s="67" t="s">
        <v>9</v>
      </c>
      <c r="C56" s="67" t="s">
        <v>9</v>
      </c>
      <c r="D56" s="67" t="s">
        <v>9</v>
      </c>
      <c r="E56" s="67" t="s">
        <v>9</v>
      </c>
      <c r="F56" s="67" t="s">
        <v>9</v>
      </c>
      <c r="G56" s="67" t="s">
        <v>9</v>
      </c>
      <c r="H56" s="67" t="s">
        <v>9</v>
      </c>
      <c r="I56" s="67" t="s">
        <v>11</v>
      </c>
      <c r="J56" s="67" t="s">
        <v>9</v>
      </c>
      <c r="K56" s="67" t="s">
        <v>9</v>
      </c>
      <c r="L56" s="67" t="s">
        <v>9</v>
      </c>
      <c r="M56" s="67" t="s">
        <v>9</v>
      </c>
      <c r="N56" s="67" t="s">
        <v>12</v>
      </c>
      <c r="O56" s="67" t="s">
        <v>12</v>
      </c>
      <c r="P56" s="67" t="s">
        <v>9</v>
      </c>
      <c r="Q56" s="67" t="s">
        <v>9</v>
      </c>
      <c r="R56" s="67" t="s">
        <v>9</v>
      </c>
      <c r="S56" s="67" t="s">
        <v>9</v>
      </c>
      <c r="T56" s="67" t="s">
        <v>9</v>
      </c>
      <c r="U56" s="67" t="s">
        <v>10</v>
      </c>
      <c r="V56" s="67" t="s">
        <v>10</v>
      </c>
      <c r="W56" s="67" t="s">
        <v>10</v>
      </c>
    </row>
    <row r="57" spans="1:27" ht="12.75">
      <c r="A57" s="100">
        <v>805</v>
      </c>
      <c r="B57" s="67" t="s">
        <v>11</v>
      </c>
      <c r="C57" s="67" t="s">
        <v>11</v>
      </c>
      <c r="D57" s="67" t="s">
        <v>12</v>
      </c>
      <c r="E57" s="67" t="s">
        <v>12</v>
      </c>
      <c r="F57" s="67" t="s">
        <v>12</v>
      </c>
      <c r="G57" s="67" t="s">
        <v>12</v>
      </c>
      <c r="H57" s="67" t="s">
        <v>12</v>
      </c>
      <c r="I57" s="67" t="s">
        <v>12</v>
      </c>
      <c r="J57" s="67" t="s">
        <v>12</v>
      </c>
      <c r="K57" s="67" t="s">
        <v>12</v>
      </c>
      <c r="L57" s="67" t="s">
        <v>12</v>
      </c>
      <c r="M57" s="67" t="s">
        <v>9</v>
      </c>
      <c r="N57" s="67" t="s">
        <v>9</v>
      </c>
      <c r="O57" s="67" t="s">
        <v>9</v>
      </c>
      <c r="P57" s="67" t="s">
        <v>9</v>
      </c>
      <c r="Q57" s="67" t="s">
        <v>9</v>
      </c>
      <c r="R57" s="67" t="s">
        <v>12</v>
      </c>
      <c r="S57" s="67" t="s">
        <v>9</v>
      </c>
      <c r="T57" s="67" t="s">
        <v>9</v>
      </c>
      <c r="U57" s="67" t="s">
        <v>12</v>
      </c>
      <c r="V57" s="67" t="s">
        <v>12</v>
      </c>
      <c r="W57" s="67" t="s">
        <v>12</v>
      </c>
      <c r="X57" s="67" t="s">
        <v>12</v>
      </c>
      <c r="Y57" s="67" t="s">
        <v>12</v>
      </c>
      <c r="Z57" s="67" t="s">
        <v>12</v>
      </c>
      <c r="AA57" s="67" t="s">
        <v>12</v>
      </c>
    </row>
    <row r="58" spans="1:35" ht="12.75">
      <c r="A58" s="100">
        <v>810</v>
      </c>
      <c r="B58" s="67" t="s">
        <v>12</v>
      </c>
      <c r="C58" s="67" t="s">
        <v>12</v>
      </c>
      <c r="D58" s="67" t="s">
        <v>12</v>
      </c>
      <c r="E58" s="67" t="s">
        <v>12</v>
      </c>
      <c r="F58" s="67" t="s">
        <v>12</v>
      </c>
      <c r="G58" s="67" t="s">
        <v>12</v>
      </c>
      <c r="H58" s="67" t="s">
        <v>12</v>
      </c>
      <c r="I58" s="67" t="s">
        <v>12</v>
      </c>
      <c r="J58" s="67" t="s">
        <v>12</v>
      </c>
      <c r="K58" s="67" t="s">
        <v>12</v>
      </c>
      <c r="L58" s="67" t="s">
        <v>12</v>
      </c>
      <c r="M58" s="67" t="s">
        <v>12</v>
      </c>
      <c r="N58" s="67" t="s">
        <v>12</v>
      </c>
      <c r="O58" s="67" t="s">
        <v>11</v>
      </c>
      <c r="P58" s="67" t="s">
        <v>12</v>
      </c>
      <c r="Q58" s="67" t="s">
        <v>12</v>
      </c>
      <c r="R58" s="67" t="s">
        <v>9</v>
      </c>
      <c r="S58" s="67" t="s">
        <v>9</v>
      </c>
      <c r="T58" s="67" t="s">
        <v>9</v>
      </c>
      <c r="U58" s="67" t="s">
        <v>9</v>
      </c>
      <c r="V58" s="67" t="s">
        <v>9</v>
      </c>
      <c r="W58" s="67" t="s">
        <v>9</v>
      </c>
      <c r="X58" s="67" t="s">
        <v>9</v>
      </c>
      <c r="Y58" s="67" t="s">
        <v>9</v>
      </c>
      <c r="Z58" s="67" t="s">
        <v>11</v>
      </c>
      <c r="AA58" s="67" t="s">
        <v>9</v>
      </c>
      <c r="AB58" s="67" t="s">
        <v>9</v>
      </c>
      <c r="AC58" s="67" t="s">
        <v>9</v>
      </c>
      <c r="AD58" s="67" t="s">
        <v>9</v>
      </c>
      <c r="AE58" s="67" t="s">
        <v>9</v>
      </c>
      <c r="AF58" s="67" t="s">
        <v>9</v>
      </c>
      <c r="AG58" s="67" t="s">
        <v>12</v>
      </c>
      <c r="AH58" s="67" t="s">
        <v>9</v>
      </c>
      <c r="AI58" s="67" t="s">
        <v>9</v>
      </c>
    </row>
    <row r="60" ht="12.75">
      <c r="A60" s="102" t="s">
        <v>289</v>
      </c>
    </row>
    <row r="61" spans="1:2" ht="12.75">
      <c r="A61" s="100" t="s">
        <v>285</v>
      </c>
      <c r="B61" s="67" t="s">
        <v>226</v>
      </c>
    </row>
    <row r="62" spans="1:2" ht="12.75">
      <c r="A62" s="100" t="s">
        <v>286</v>
      </c>
      <c r="B62" s="67" t="s">
        <v>227</v>
      </c>
    </row>
    <row r="63" spans="1:2" ht="12.75">
      <c r="A63" s="100" t="s">
        <v>287</v>
      </c>
      <c r="B63" s="67" t="s">
        <v>224</v>
      </c>
    </row>
    <row r="64" spans="1:2" ht="12.75">
      <c r="A64" s="100" t="s">
        <v>288</v>
      </c>
      <c r="B64" s="67" t="s">
        <v>225</v>
      </c>
    </row>
    <row r="72" ht="13.5" customHeight="1"/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1"/>
  <sheetViews>
    <sheetView zoomScale="75" zoomScaleNormal="75" workbookViewId="0" topLeftCell="A1">
      <selection activeCell="A4" sqref="A3:B4"/>
    </sheetView>
  </sheetViews>
  <sheetFormatPr defaultColWidth="9.00390625" defaultRowHeight="12"/>
  <cols>
    <col min="1" max="1" width="35.875" style="110" customWidth="1"/>
    <col min="2" max="2" width="12.25390625" style="104" bestFit="1" customWidth="1"/>
    <col min="3" max="3" width="11.00390625" style="104" bestFit="1" customWidth="1"/>
    <col min="4" max="4" width="10.375" style="104" bestFit="1" customWidth="1"/>
    <col min="5" max="5" width="4.00390625" style="104" bestFit="1" customWidth="1"/>
    <col min="6" max="6" width="10.25390625" style="104" bestFit="1" customWidth="1"/>
    <col min="7" max="7" width="9.375" style="104" bestFit="1" customWidth="1"/>
    <col min="8" max="8" width="7.75390625" style="104" bestFit="1" customWidth="1"/>
    <col min="9" max="9" width="6.00390625" style="104" bestFit="1" customWidth="1"/>
    <col min="10" max="10" width="4.00390625" style="104" bestFit="1" customWidth="1"/>
    <col min="11" max="11" width="9.25390625" style="104" bestFit="1" customWidth="1"/>
    <col min="12" max="12" width="14.00390625" style="104" bestFit="1" customWidth="1"/>
    <col min="13" max="13" width="10.25390625" style="104" bestFit="1" customWidth="1"/>
    <col min="14" max="14" width="11.00390625" style="104" bestFit="1" customWidth="1"/>
    <col min="15" max="15" width="16.00390625" style="104" bestFit="1" customWidth="1"/>
    <col min="16" max="16" width="5.125" style="104" bestFit="1" customWidth="1"/>
    <col min="17" max="18" width="9.875" style="104" bestFit="1" customWidth="1"/>
    <col min="19" max="19" width="19.00390625" style="104" bestFit="1" customWidth="1"/>
    <col min="20" max="20" width="9.875" style="104" bestFit="1" customWidth="1"/>
    <col min="21" max="21" width="5.125" style="104" bestFit="1" customWidth="1"/>
    <col min="22" max="22" width="10.375" style="104" bestFit="1" customWidth="1"/>
    <col min="23" max="24" width="10.25390625" style="104" bestFit="1" customWidth="1"/>
    <col min="25" max="25" width="9.125" style="104" bestFit="1" customWidth="1"/>
    <col min="26" max="26" width="9.875" style="104" bestFit="1" customWidth="1"/>
    <col min="27" max="28" width="12.00390625" style="104" bestFit="1" customWidth="1"/>
    <col min="29" max="29" width="10.25390625" style="104" bestFit="1" customWidth="1"/>
    <col min="30" max="30" width="8.625" style="104" bestFit="1" customWidth="1"/>
    <col min="31" max="31" width="12.625" style="104" bestFit="1" customWidth="1"/>
    <col min="32" max="33" width="5.125" style="104" bestFit="1" customWidth="1"/>
    <col min="34" max="34" width="15.625" style="104" bestFit="1" customWidth="1"/>
    <col min="35" max="35" width="5.125" style="104" bestFit="1" customWidth="1"/>
    <col min="36" max="36" width="10.875" style="104" bestFit="1" customWidth="1"/>
    <col min="37" max="37" width="18.875" style="104" bestFit="1" customWidth="1"/>
    <col min="38" max="38" width="5.125" style="104" bestFit="1" customWidth="1"/>
    <col min="39" max="39" width="18.00390625" style="104" bestFit="1" customWidth="1"/>
    <col min="40" max="40" width="11.625" style="104" bestFit="1" customWidth="1"/>
    <col min="41" max="41" width="10.25390625" style="104" bestFit="1" customWidth="1"/>
    <col min="42" max="42" width="10.00390625" style="104" bestFit="1" customWidth="1"/>
    <col min="43" max="43" width="13.75390625" style="104" bestFit="1" customWidth="1"/>
    <col min="44" max="44" width="5.125" style="104" bestFit="1" customWidth="1"/>
    <col min="45" max="45" width="17.875" style="104" bestFit="1" customWidth="1"/>
    <col min="46" max="46" width="5.125" style="104" bestFit="1" customWidth="1"/>
    <col min="47" max="47" width="11.75390625" style="104" bestFit="1" customWidth="1"/>
    <col min="48" max="48" width="9.125" style="104" bestFit="1" customWidth="1"/>
    <col min="49" max="49" width="5.125" style="104" bestFit="1" customWidth="1"/>
    <col min="50" max="50" width="13.75390625" style="104" bestFit="1" customWidth="1"/>
    <col min="51" max="53" width="5.125" style="104" bestFit="1" customWidth="1"/>
    <col min="54" max="54" width="9.375" style="104" bestFit="1" customWidth="1"/>
    <col min="55" max="55" width="11.125" style="104" bestFit="1" customWidth="1"/>
    <col min="56" max="56" width="5.125" style="104" bestFit="1" customWidth="1"/>
    <col min="57" max="57" width="17.25390625" style="104" bestFit="1" customWidth="1"/>
    <col min="58" max="58" width="9.375" style="104" bestFit="1" customWidth="1"/>
    <col min="59" max="59" width="5.125" style="104" bestFit="1" customWidth="1"/>
    <col min="60" max="60" width="10.00390625" style="104" bestFit="1" customWidth="1"/>
    <col min="61" max="61" width="16.875" style="104" bestFit="1" customWidth="1"/>
    <col min="62" max="62" width="5.125" style="104" bestFit="1" customWidth="1"/>
    <col min="63" max="63" width="8.625" style="104" bestFit="1" customWidth="1"/>
    <col min="64" max="64" width="5.125" style="104" bestFit="1" customWidth="1"/>
    <col min="65" max="65" width="9.375" style="104" bestFit="1" customWidth="1"/>
    <col min="66" max="66" width="10.25390625" style="104" bestFit="1" customWidth="1"/>
    <col min="67" max="67" width="7.625" style="104" bestFit="1" customWidth="1"/>
    <col min="68" max="68" width="11.00390625" style="104" bestFit="1" customWidth="1"/>
    <col min="69" max="69" width="13.375" style="104" bestFit="1" customWidth="1"/>
    <col min="70" max="70" width="7.625" style="104" bestFit="1" customWidth="1"/>
    <col min="71" max="71" width="5.125" style="104" bestFit="1" customWidth="1"/>
    <col min="72" max="72" width="8.625" style="104" bestFit="1" customWidth="1"/>
    <col min="73" max="73" width="10.00390625" style="104" bestFit="1" customWidth="1"/>
    <col min="74" max="75" width="5.125" style="104" bestFit="1" customWidth="1"/>
    <col min="76" max="76" width="13.75390625" style="104" bestFit="1" customWidth="1"/>
    <col min="77" max="88" width="5.125" style="104" bestFit="1" customWidth="1"/>
    <col min="89" max="90" width="4.875" style="104" customWidth="1"/>
    <col min="91" max="91" width="10.375" style="104" bestFit="1" customWidth="1"/>
    <col min="92" max="92" width="4.625" style="104" bestFit="1" customWidth="1"/>
    <col min="93" max="94" width="6.25390625" style="104" bestFit="1" customWidth="1"/>
    <col min="95" max="95" width="7.375" style="104" bestFit="1" customWidth="1"/>
    <col min="96" max="96" width="6.25390625" style="104" bestFit="1" customWidth="1"/>
    <col min="97" max="97" width="7.375" style="104" bestFit="1" customWidth="1"/>
    <col min="98" max="98" width="4.125" style="104" bestFit="1" customWidth="1"/>
    <col min="99" max="99" width="10.375" style="104" bestFit="1" customWidth="1"/>
    <col min="100" max="16384" width="4.875" style="104" customWidth="1"/>
  </cols>
  <sheetData>
    <row r="1" ht="12.75">
      <c r="A1" s="103" t="s">
        <v>174</v>
      </c>
    </row>
    <row r="2" ht="12.75">
      <c r="A2" s="103" t="s">
        <v>1</v>
      </c>
    </row>
    <row r="3" spans="1:91" ht="12.75">
      <c r="A3" s="103" t="s">
        <v>2</v>
      </c>
      <c r="B3" s="105" t="s">
        <v>303</v>
      </c>
      <c r="CM3" s="104" t="s">
        <v>196</v>
      </c>
    </row>
    <row r="4" spans="1:98" s="106" customFormat="1" ht="12.75">
      <c r="A4" s="101" t="s">
        <v>302</v>
      </c>
      <c r="B4" s="106">
        <v>0</v>
      </c>
      <c r="C4" s="106">
        <v>10</v>
      </c>
      <c r="D4" s="106">
        <v>20</v>
      </c>
      <c r="E4" s="106">
        <v>30</v>
      </c>
      <c r="F4" s="106">
        <v>40</v>
      </c>
      <c r="G4" s="106">
        <v>50</v>
      </c>
      <c r="H4" s="106">
        <v>60</v>
      </c>
      <c r="I4" s="106">
        <v>70</v>
      </c>
      <c r="J4" s="106">
        <v>80</v>
      </c>
      <c r="K4" s="106">
        <v>90</v>
      </c>
      <c r="L4" s="106">
        <v>100</v>
      </c>
      <c r="M4" s="106">
        <v>110</v>
      </c>
      <c r="N4" s="106">
        <v>120</v>
      </c>
      <c r="O4" s="106">
        <v>130</v>
      </c>
      <c r="P4" s="106">
        <v>140</v>
      </c>
      <c r="Q4" s="106">
        <v>150</v>
      </c>
      <c r="R4" s="106">
        <v>160</v>
      </c>
      <c r="S4" s="106">
        <v>170</v>
      </c>
      <c r="T4" s="106">
        <v>180</v>
      </c>
      <c r="U4" s="106">
        <v>190</v>
      </c>
      <c r="V4" s="106">
        <v>200</v>
      </c>
      <c r="W4" s="106">
        <v>210</v>
      </c>
      <c r="X4" s="106">
        <v>220</v>
      </c>
      <c r="Y4" s="106">
        <v>230</v>
      </c>
      <c r="Z4" s="106">
        <v>240</v>
      </c>
      <c r="AA4" s="106">
        <v>250</v>
      </c>
      <c r="AB4" s="106">
        <v>260</v>
      </c>
      <c r="AC4" s="106">
        <v>270</v>
      </c>
      <c r="AD4" s="106">
        <v>280</v>
      </c>
      <c r="AE4" s="106">
        <v>290</v>
      </c>
      <c r="AF4" s="106">
        <v>300</v>
      </c>
      <c r="AG4" s="106">
        <v>310</v>
      </c>
      <c r="AH4" s="106">
        <v>320</v>
      </c>
      <c r="AI4" s="106">
        <v>330</v>
      </c>
      <c r="AJ4" s="106">
        <v>340</v>
      </c>
      <c r="AK4" s="106">
        <v>350</v>
      </c>
      <c r="AL4" s="106">
        <v>360</v>
      </c>
      <c r="AM4" s="106">
        <v>370</v>
      </c>
      <c r="AN4" s="106">
        <v>380</v>
      </c>
      <c r="AO4" s="106">
        <v>390</v>
      </c>
      <c r="AP4" s="106">
        <v>400</v>
      </c>
      <c r="AQ4" s="106">
        <v>410</v>
      </c>
      <c r="AR4" s="106">
        <v>420</v>
      </c>
      <c r="AS4" s="106">
        <v>430</v>
      </c>
      <c r="AT4" s="106">
        <v>440</v>
      </c>
      <c r="AU4" s="106">
        <v>450</v>
      </c>
      <c r="AV4" s="106">
        <v>460</v>
      </c>
      <c r="AW4" s="106">
        <v>470</v>
      </c>
      <c r="AX4" s="106">
        <v>480</v>
      </c>
      <c r="AY4" s="106">
        <v>490</v>
      </c>
      <c r="AZ4" s="106">
        <v>500</v>
      </c>
      <c r="BA4" s="106">
        <v>510</v>
      </c>
      <c r="BB4" s="106">
        <v>520</v>
      </c>
      <c r="BC4" s="106">
        <v>530</v>
      </c>
      <c r="BD4" s="106">
        <v>540</v>
      </c>
      <c r="BE4" s="106">
        <v>550</v>
      </c>
      <c r="BF4" s="106">
        <v>560</v>
      </c>
      <c r="BG4" s="106">
        <v>570</v>
      </c>
      <c r="BH4" s="106">
        <v>580</v>
      </c>
      <c r="BI4" s="106">
        <v>590</v>
      </c>
      <c r="BJ4" s="106">
        <v>600</v>
      </c>
      <c r="BK4" s="106">
        <v>610</v>
      </c>
      <c r="BL4" s="106">
        <v>620</v>
      </c>
      <c r="BM4" s="106">
        <v>630</v>
      </c>
      <c r="BN4" s="106">
        <v>640</v>
      </c>
      <c r="BO4" s="106">
        <v>650</v>
      </c>
      <c r="BP4" s="106">
        <v>660</v>
      </c>
      <c r="BQ4" s="106">
        <v>670</v>
      </c>
      <c r="BR4" s="106">
        <v>680</v>
      </c>
      <c r="BS4" s="106">
        <v>690</v>
      </c>
      <c r="BT4" s="106">
        <v>700</v>
      </c>
      <c r="BU4" s="106">
        <v>710</v>
      </c>
      <c r="BV4" s="106">
        <v>720</v>
      </c>
      <c r="BW4" s="106">
        <v>730</v>
      </c>
      <c r="BX4" s="106">
        <v>740</v>
      </c>
      <c r="BY4" s="106">
        <v>750</v>
      </c>
      <c r="BZ4" s="106">
        <v>760</v>
      </c>
      <c r="CA4" s="106">
        <v>770</v>
      </c>
      <c r="CB4" s="106">
        <v>780</v>
      </c>
      <c r="CC4" s="106">
        <v>790</v>
      </c>
      <c r="CD4" s="106">
        <v>800</v>
      </c>
      <c r="CE4" s="106">
        <v>810</v>
      </c>
      <c r="CF4" s="106">
        <v>820</v>
      </c>
      <c r="CG4" s="106">
        <v>830</v>
      </c>
      <c r="CH4" s="106">
        <v>840</v>
      </c>
      <c r="CI4" s="106">
        <v>850</v>
      </c>
      <c r="CJ4" s="106">
        <v>860</v>
      </c>
      <c r="CN4" s="107" t="s">
        <v>19</v>
      </c>
      <c r="CO4" s="108" t="s">
        <v>10</v>
      </c>
      <c r="CP4" s="108" t="s">
        <v>9</v>
      </c>
      <c r="CQ4" s="108" t="s">
        <v>12</v>
      </c>
      <c r="CR4" s="108" t="s">
        <v>11</v>
      </c>
      <c r="CS4" s="108" t="s">
        <v>5</v>
      </c>
      <c r="CT4" s="109" t="s">
        <v>20</v>
      </c>
    </row>
    <row r="5" spans="1:98" ht="12.75">
      <c r="A5" s="110">
        <v>505</v>
      </c>
      <c r="B5" s="104" t="s">
        <v>18</v>
      </c>
      <c r="C5" s="104" t="s">
        <v>10</v>
      </c>
      <c r="D5" s="104" t="s">
        <v>10</v>
      </c>
      <c r="E5" s="104" t="s">
        <v>10</v>
      </c>
      <c r="F5" s="104" t="s">
        <v>10</v>
      </c>
      <c r="G5" s="104" t="s">
        <v>19</v>
      </c>
      <c r="H5" s="104" t="s">
        <v>19</v>
      </c>
      <c r="I5" s="104" t="s">
        <v>9</v>
      </c>
      <c r="J5" s="104" t="s">
        <v>9</v>
      </c>
      <c r="K5" s="104" t="s">
        <v>9</v>
      </c>
      <c r="L5" s="104" t="s">
        <v>9</v>
      </c>
      <c r="M5" s="104" t="s">
        <v>9</v>
      </c>
      <c r="N5" s="104" t="s">
        <v>10</v>
      </c>
      <c r="O5" s="104" t="s">
        <v>10</v>
      </c>
      <c r="P5" s="104" t="s">
        <v>12</v>
      </c>
      <c r="Q5" s="104" t="s">
        <v>12</v>
      </c>
      <c r="R5" s="104" t="s">
        <v>11</v>
      </c>
      <c r="S5" s="104" t="s">
        <v>12</v>
      </c>
      <c r="T5" s="104" t="s">
        <v>12</v>
      </c>
      <c r="U5" s="104" t="s">
        <v>12</v>
      </c>
      <c r="V5" s="104" t="s">
        <v>12</v>
      </c>
      <c r="W5" s="104" t="s">
        <v>11</v>
      </c>
      <c r="X5" s="104" t="s">
        <v>11</v>
      </c>
      <c r="Y5" s="104" t="s">
        <v>12</v>
      </c>
      <c r="Z5" s="104" t="s">
        <v>12</v>
      </c>
      <c r="AA5" s="104" t="s">
        <v>12</v>
      </c>
      <c r="AB5" s="104" t="s">
        <v>17</v>
      </c>
      <c r="CN5" s="104">
        <v>3</v>
      </c>
      <c r="CO5" s="104">
        <v>6</v>
      </c>
      <c r="CP5" s="104">
        <v>5</v>
      </c>
      <c r="CQ5" s="104">
        <v>10</v>
      </c>
      <c r="CR5" s="104">
        <v>3</v>
      </c>
      <c r="CS5" s="104">
        <v>0</v>
      </c>
      <c r="CT5" s="104">
        <v>0</v>
      </c>
    </row>
    <row r="6" spans="1:98" ht="12.75">
      <c r="A6" s="110">
        <v>500</v>
      </c>
      <c r="C6" s="104" t="s">
        <v>16</v>
      </c>
      <c r="D6" s="104" t="s">
        <v>10</v>
      </c>
      <c r="E6" s="104" t="s">
        <v>10</v>
      </c>
      <c r="F6" s="104" t="s">
        <v>10</v>
      </c>
      <c r="G6" s="104" t="s">
        <v>9</v>
      </c>
      <c r="H6" s="104" t="s">
        <v>9</v>
      </c>
      <c r="I6" s="104" t="s">
        <v>9</v>
      </c>
      <c r="J6" s="104" t="s">
        <v>9</v>
      </c>
      <c r="K6" s="104" t="s">
        <v>9</v>
      </c>
      <c r="L6" s="104" t="s">
        <v>10</v>
      </c>
      <c r="M6" s="104" t="s">
        <v>9</v>
      </c>
      <c r="N6" s="104" t="s">
        <v>9</v>
      </c>
      <c r="O6" s="104" t="s">
        <v>9</v>
      </c>
      <c r="P6" s="104" t="s">
        <v>9</v>
      </c>
      <c r="Q6" s="104" t="s">
        <v>9</v>
      </c>
      <c r="R6" s="104" t="s">
        <v>9</v>
      </c>
      <c r="S6" s="104" t="s">
        <v>10</v>
      </c>
      <c r="T6" s="104" t="s">
        <v>10</v>
      </c>
      <c r="U6" s="104" t="s">
        <v>10</v>
      </c>
      <c r="V6" s="104" t="s">
        <v>9</v>
      </c>
      <c r="W6" s="104" t="s">
        <v>9</v>
      </c>
      <c r="X6" s="104" t="s">
        <v>9</v>
      </c>
      <c r="Y6" s="104" t="s">
        <v>10</v>
      </c>
      <c r="Z6" s="104" t="s">
        <v>9</v>
      </c>
      <c r="AA6" s="104" t="s">
        <v>9</v>
      </c>
      <c r="AB6" s="104" t="s">
        <v>12</v>
      </c>
      <c r="AC6" s="104" t="s">
        <v>17</v>
      </c>
      <c r="CN6" s="104">
        <v>0</v>
      </c>
      <c r="CO6" s="104">
        <v>8</v>
      </c>
      <c r="CP6" s="104">
        <v>16</v>
      </c>
      <c r="CQ6" s="104">
        <v>2</v>
      </c>
      <c r="CR6" s="104">
        <v>0</v>
      </c>
      <c r="CS6" s="104">
        <v>0</v>
      </c>
      <c r="CT6" s="104">
        <v>0</v>
      </c>
    </row>
    <row r="7" spans="1:98" ht="12.75">
      <c r="A7" s="110">
        <v>495</v>
      </c>
      <c r="C7" s="104" t="s">
        <v>19</v>
      </c>
      <c r="D7" s="104" t="s">
        <v>10</v>
      </c>
      <c r="E7" s="104" t="s">
        <v>10</v>
      </c>
      <c r="F7" s="104" t="s">
        <v>10</v>
      </c>
      <c r="G7" s="104" t="s">
        <v>20</v>
      </c>
      <c r="H7" s="104" t="s">
        <v>10</v>
      </c>
      <c r="I7" s="104" t="s">
        <v>11</v>
      </c>
      <c r="J7" s="104" t="s">
        <v>12</v>
      </c>
      <c r="K7" s="104" t="s">
        <v>11</v>
      </c>
      <c r="L7" s="104" t="s">
        <v>10</v>
      </c>
      <c r="M7" s="104" t="s">
        <v>10</v>
      </c>
      <c r="N7" s="104" t="s">
        <v>10</v>
      </c>
      <c r="O7" s="104" t="s">
        <v>10</v>
      </c>
      <c r="P7" s="104" t="s">
        <v>10</v>
      </c>
      <c r="Q7" s="104" t="s">
        <v>10</v>
      </c>
      <c r="R7" s="104" t="s">
        <v>10</v>
      </c>
      <c r="S7" s="104" t="s">
        <v>10</v>
      </c>
      <c r="T7" s="104" t="s">
        <v>10</v>
      </c>
      <c r="U7" s="104" t="s">
        <v>10</v>
      </c>
      <c r="V7" s="104" t="s">
        <v>10</v>
      </c>
      <c r="W7" s="104" t="s">
        <v>10</v>
      </c>
      <c r="X7" s="104" t="s">
        <v>12</v>
      </c>
      <c r="Y7" s="104" t="s">
        <v>10</v>
      </c>
      <c r="Z7" s="104" t="s">
        <v>11</v>
      </c>
      <c r="AA7" s="104" t="s">
        <v>10</v>
      </c>
      <c r="AB7" s="104" t="s">
        <v>10</v>
      </c>
      <c r="AC7" s="104" t="s">
        <v>10</v>
      </c>
      <c r="AD7" s="104" t="s">
        <v>4</v>
      </c>
      <c r="CN7" s="104">
        <v>1</v>
      </c>
      <c r="CO7" s="104">
        <v>20</v>
      </c>
      <c r="CP7" s="104">
        <v>0</v>
      </c>
      <c r="CQ7" s="104">
        <v>2</v>
      </c>
      <c r="CR7" s="104">
        <v>3</v>
      </c>
      <c r="CS7" s="104">
        <v>0</v>
      </c>
      <c r="CT7" s="104">
        <v>1</v>
      </c>
    </row>
    <row r="8" spans="1:98" ht="12.75">
      <c r="A8" s="110">
        <v>490</v>
      </c>
      <c r="C8" s="104" t="s">
        <v>5</v>
      </c>
      <c r="D8" s="104" t="s">
        <v>9</v>
      </c>
      <c r="E8" s="104" t="s">
        <v>10</v>
      </c>
      <c r="F8" s="104" t="s">
        <v>10</v>
      </c>
      <c r="G8" s="104" t="s">
        <v>11</v>
      </c>
      <c r="H8" s="104" t="s">
        <v>12</v>
      </c>
      <c r="I8" s="104" t="s">
        <v>12</v>
      </c>
      <c r="J8" s="104" t="s">
        <v>12</v>
      </c>
      <c r="K8" s="104" t="s">
        <v>12</v>
      </c>
      <c r="L8" s="104" t="s">
        <v>10</v>
      </c>
      <c r="M8" s="104" t="s">
        <v>10</v>
      </c>
      <c r="N8" s="104" t="s">
        <v>12</v>
      </c>
      <c r="O8" s="104" t="s">
        <v>11</v>
      </c>
      <c r="P8" s="104" t="s">
        <v>9</v>
      </c>
      <c r="Q8" s="104" t="s">
        <v>9</v>
      </c>
      <c r="R8" s="104" t="s">
        <v>10</v>
      </c>
      <c r="S8" s="104" t="s">
        <v>10</v>
      </c>
      <c r="T8" s="104" t="s">
        <v>11</v>
      </c>
      <c r="U8" s="104" t="s">
        <v>11</v>
      </c>
      <c r="CN8" s="104">
        <v>0</v>
      </c>
      <c r="CO8" s="104">
        <v>6</v>
      </c>
      <c r="CP8" s="104">
        <v>3</v>
      </c>
      <c r="CQ8" s="104">
        <v>5</v>
      </c>
      <c r="CR8" s="104">
        <v>4</v>
      </c>
      <c r="CS8" s="104">
        <v>1</v>
      </c>
      <c r="CT8" s="104">
        <v>0</v>
      </c>
    </row>
    <row r="9" spans="1:98" ht="12.75">
      <c r="A9" s="110">
        <v>485</v>
      </c>
      <c r="C9" s="104" t="s">
        <v>9</v>
      </c>
      <c r="D9" s="104" t="s">
        <v>9</v>
      </c>
      <c r="E9" s="104" t="s">
        <v>9</v>
      </c>
      <c r="F9" s="104" t="s">
        <v>9</v>
      </c>
      <c r="G9" s="104" t="s">
        <v>13</v>
      </c>
      <c r="H9" s="104" t="s">
        <v>5</v>
      </c>
      <c r="I9" s="104" t="s">
        <v>5</v>
      </c>
      <c r="J9" s="104" t="s">
        <v>5</v>
      </c>
      <c r="K9" s="104" t="s">
        <v>5</v>
      </c>
      <c r="L9" s="104" t="s">
        <v>4</v>
      </c>
      <c r="CN9" s="104">
        <v>0</v>
      </c>
      <c r="CO9" s="104">
        <v>0</v>
      </c>
      <c r="CP9" s="104">
        <v>4</v>
      </c>
      <c r="CQ9" s="104">
        <v>0</v>
      </c>
      <c r="CR9" s="104">
        <v>0</v>
      </c>
      <c r="CS9" s="104">
        <v>5</v>
      </c>
      <c r="CT9" s="104">
        <v>0</v>
      </c>
    </row>
    <row r="10" spans="1:98" ht="12.75">
      <c r="A10" s="110">
        <v>440</v>
      </c>
      <c r="B10" s="104" t="s">
        <v>14</v>
      </c>
      <c r="E10" s="104" t="s">
        <v>5</v>
      </c>
      <c r="F10" s="104" t="s">
        <v>5</v>
      </c>
      <c r="G10" s="104" t="s">
        <v>5</v>
      </c>
      <c r="H10" s="104" t="s">
        <v>5</v>
      </c>
      <c r="I10" s="104" t="s">
        <v>5</v>
      </c>
      <c r="J10" s="104" t="s">
        <v>9</v>
      </c>
      <c r="K10" s="104" t="s">
        <v>9</v>
      </c>
      <c r="L10" s="104" t="s">
        <v>9</v>
      </c>
      <c r="M10" s="104" t="s">
        <v>9</v>
      </c>
      <c r="N10" s="104" t="s">
        <v>15</v>
      </c>
      <c r="O10" s="104" t="s">
        <v>5</v>
      </c>
      <c r="P10" s="104" t="s">
        <v>5</v>
      </c>
      <c r="Q10" s="104" t="s">
        <v>5</v>
      </c>
      <c r="R10" s="104" t="s">
        <v>5</v>
      </c>
      <c r="S10" s="104" t="s">
        <v>4</v>
      </c>
      <c r="CN10" s="104">
        <v>0</v>
      </c>
      <c r="CO10" s="104">
        <v>0</v>
      </c>
      <c r="CP10" s="104">
        <v>4</v>
      </c>
      <c r="CQ10" s="104">
        <v>1</v>
      </c>
      <c r="CR10" s="104">
        <v>0</v>
      </c>
      <c r="CS10" s="104">
        <v>9</v>
      </c>
      <c r="CT10" s="104">
        <v>0</v>
      </c>
    </row>
    <row r="11" spans="1:98" ht="12.75">
      <c r="A11" s="110">
        <v>400</v>
      </c>
      <c r="B11" s="104" t="s">
        <v>4</v>
      </c>
      <c r="C11" s="104" t="s">
        <v>5</v>
      </c>
      <c r="D11" s="104" t="s">
        <v>5</v>
      </c>
      <c r="E11" s="104" t="s">
        <v>5</v>
      </c>
      <c r="F11" s="104" t="s">
        <v>5</v>
      </c>
      <c r="G11" s="104" t="s">
        <v>5</v>
      </c>
      <c r="H11" s="104" t="s">
        <v>5</v>
      </c>
      <c r="I11" s="104" t="s">
        <v>5</v>
      </c>
      <c r="J11" s="104" t="s">
        <v>5</v>
      </c>
      <c r="K11" s="104" t="s">
        <v>5</v>
      </c>
      <c r="L11" s="104" t="s">
        <v>6</v>
      </c>
      <c r="N11" s="104" t="s">
        <v>5</v>
      </c>
      <c r="O11" s="104" t="s">
        <v>5</v>
      </c>
      <c r="P11" s="104" t="s">
        <v>5</v>
      </c>
      <c r="Q11" s="104" t="s">
        <v>5</v>
      </c>
      <c r="R11" s="104" t="s">
        <v>5</v>
      </c>
      <c r="S11" s="104" t="s">
        <v>5</v>
      </c>
      <c r="T11" s="104" t="s">
        <v>5</v>
      </c>
      <c r="U11" s="104" t="s">
        <v>5</v>
      </c>
      <c r="V11" s="104" t="s">
        <v>5</v>
      </c>
      <c r="W11" s="104" t="s">
        <v>5</v>
      </c>
      <c r="X11" s="104" t="s">
        <v>5</v>
      </c>
      <c r="Y11" s="104" t="s">
        <v>5</v>
      </c>
      <c r="Z11" s="104" t="s">
        <v>7</v>
      </c>
      <c r="AA11" s="104" t="s">
        <v>8</v>
      </c>
      <c r="AB11" s="104" t="s">
        <v>7</v>
      </c>
      <c r="AC11" s="104" t="s">
        <v>5</v>
      </c>
      <c r="AD11" s="104" t="s">
        <v>5</v>
      </c>
      <c r="AE11" s="104" t="s">
        <v>4</v>
      </c>
      <c r="CN11" s="104">
        <v>0</v>
      </c>
      <c r="CO11" s="104">
        <v>0</v>
      </c>
      <c r="CP11" s="104">
        <v>0</v>
      </c>
      <c r="CQ11" s="104">
        <v>0</v>
      </c>
      <c r="CR11" s="104">
        <v>0</v>
      </c>
      <c r="CS11" s="104">
        <v>27</v>
      </c>
      <c r="CT11" s="104">
        <v>0</v>
      </c>
    </row>
    <row r="12" spans="1:98" ht="12.75">
      <c r="A12" s="110">
        <v>360</v>
      </c>
      <c r="B12" s="104" t="s">
        <v>4</v>
      </c>
      <c r="D12" s="104" t="s">
        <v>5</v>
      </c>
      <c r="F12" s="104" t="s">
        <v>5</v>
      </c>
      <c r="H12" s="104" t="s">
        <v>5</v>
      </c>
      <c r="J12" s="104" t="s">
        <v>5</v>
      </c>
      <c r="L12" s="104" t="s">
        <v>5</v>
      </c>
      <c r="P12" s="104" t="s">
        <v>5</v>
      </c>
      <c r="S12" s="104" t="s">
        <v>72</v>
      </c>
      <c r="V12" s="104" t="s">
        <v>5</v>
      </c>
      <c r="Y12" s="104" t="s">
        <v>5</v>
      </c>
      <c r="AB12" s="104" t="s">
        <v>5</v>
      </c>
      <c r="AE12" s="104" t="s">
        <v>5</v>
      </c>
      <c r="AH12" s="104" t="s">
        <v>5</v>
      </c>
      <c r="AK12" s="104" t="s">
        <v>5</v>
      </c>
      <c r="AN12" s="104" t="s">
        <v>5</v>
      </c>
      <c r="AR12" s="104" t="s">
        <v>5</v>
      </c>
      <c r="AU12" s="104" t="s">
        <v>5</v>
      </c>
      <c r="AX12" s="104" t="s">
        <v>5</v>
      </c>
      <c r="BA12" s="104" t="s">
        <v>5</v>
      </c>
      <c r="BD12" s="104" t="s">
        <v>5</v>
      </c>
      <c r="BG12" s="104" t="s">
        <v>5</v>
      </c>
      <c r="BJ12" s="104" t="s">
        <v>5</v>
      </c>
      <c r="BM12" s="104" t="s">
        <v>5</v>
      </c>
      <c r="BP12" s="104" t="s">
        <v>5</v>
      </c>
      <c r="BS12" s="104" t="s">
        <v>4</v>
      </c>
      <c r="BT12" s="104" t="s">
        <v>73</v>
      </c>
      <c r="CN12" s="104">
        <v>0</v>
      </c>
      <c r="CO12" s="104">
        <v>0</v>
      </c>
      <c r="CP12" s="104">
        <v>0</v>
      </c>
      <c r="CQ12" s="104">
        <v>0</v>
      </c>
      <c r="CR12" s="104">
        <v>0.5</v>
      </c>
      <c r="CS12" s="104">
        <v>22.5</v>
      </c>
      <c r="CT12" s="104">
        <v>0</v>
      </c>
    </row>
    <row r="13" spans="1:98" ht="12.75">
      <c r="A13" s="110">
        <v>320</v>
      </c>
      <c r="B13" s="104" t="s">
        <v>4</v>
      </c>
      <c r="D13" s="104" t="s">
        <v>5</v>
      </c>
      <c r="F13" s="104" t="s">
        <v>5</v>
      </c>
      <c r="H13" s="104" t="s">
        <v>5</v>
      </c>
      <c r="J13" s="104" t="s">
        <v>5</v>
      </c>
      <c r="L13" s="104" t="s">
        <v>5</v>
      </c>
      <c r="N13" s="104" t="s">
        <v>5</v>
      </c>
      <c r="P13" s="104" t="s">
        <v>5</v>
      </c>
      <c r="R13" s="104" t="s">
        <v>5</v>
      </c>
      <c r="T13" s="104" t="s">
        <v>5</v>
      </c>
      <c r="V13" s="104" t="s">
        <v>5</v>
      </c>
      <c r="X13" s="104" t="s">
        <v>26</v>
      </c>
      <c r="Z13" s="104" t="s">
        <v>12</v>
      </c>
      <c r="AB13" s="104" t="s">
        <v>11</v>
      </c>
      <c r="AD13" s="104" t="s">
        <v>12</v>
      </c>
      <c r="AF13" s="104" t="s">
        <v>12</v>
      </c>
      <c r="AH13" s="104" t="s">
        <v>26</v>
      </c>
      <c r="AJ13" s="104" t="s">
        <v>5</v>
      </c>
      <c r="AL13" s="104" t="s">
        <v>5</v>
      </c>
      <c r="AN13" s="104" t="s">
        <v>5</v>
      </c>
      <c r="AP13" s="104" t="s">
        <v>5</v>
      </c>
      <c r="AR13" s="104" t="s">
        <v>5</v>
      </c>
      <c r="AT13" s="104" t="s">
        <v>5</v>
      </c>
      <c r="AV13" s="104" t="s">
        <v>5</v>
      </c>
      <c r="AX13" s="104" t="s">
        <v>5</v>
      </c>
      <c r="AZ13" s="104" t="s">
        <v>5</v>
      </c>
      <c r="BB13" s="104" t="s">
        <v>72</v>
      </c>
      <c r="BD13" s="104" t="s">
        <v>4</v>
      </c>
      <c r="CN13" s="104">
        <v>0</v>
      </c>
      <c r="CO13" s="104">
        <v>0</v>
      </c>
      <c r="CP13" s="104">
        <v>0</v>
      </c>
      <c r="CQ13" s="104">
        <v>3</v>
      </c>
      <c r="CR13" s="104">
        <v>1.5</v>
      </c>
      <c r="CS13" s="104">
        <v>21.5</v>
      </c>
      <c r="CT13" s="104">
        <v>0</v>
      </c>
    </row>
    <row r="14" spans="1:98" ht="12.75">
      <c r="A14" s="110">
        <v>280</v>
      </c>
      <c r="B14" s="104" t="s">
        <v>75</v>
      </c>
      <c r="C14" s="104" t="s">
        <v>5</v>
      </c>
      <c r="D14" s="104" t="s">
        <v>5</v>
      </c>
      <c r="E14" s="104" t="s">
        <v>5</v>
      </c>
      <c r="F14" s="104" t="s">
        <v>5</v>
      </c>
      <c r="G14" s="104" t="s">
        <v>5</v>
      </c>
      <c r="H14" s="104" t="s">
        <v>5</v>
      </c>
      <c r="I14" s="104" t="s">
        <v>5</v>
      </c>
      <c r="K14" s="104" t="s">
        <v>5</v>
      </c>
      <c r="M14" s="104" t="s">
        <v>5</v>
      </c>
      <c r="O14" s="104" t="s">
        <v>5</v>
      </c>
      <c r="Q14" s="104" t="s">
        <v>5</v>
      </c>
      <c r="S14" s="104" t="s">
        <v>5</v>
      </c>
      <c r="U14" s="104" t="s">
        <v>5</v>
      </c>
      <c r="W14" s="104" t="s">
        <v>5</v>
      </c>
      <c r="Y14" s="104" t="s">
        <v>5</v>
      </c>
      <c r="AA14" s="104" t="s">
        <v>5</v>
      </c>
      <c r="AC14" s="104" t="s">
        <v>5</v>
      </c>
      <c r="AE14" s="104" t="s">
        <v>5</v>
      </c>
      <c r="AG14" s="104" t="s">
        <v>5</v>
      </c>
      <c r="AI14" s="104" t="s">
        <v>5</v>
      </c>
      <c r="AM14" s="104" t="s">
        <v>76</v>
      </c>
      <c r="AO14" s="104" t="s">
        <v>5</v>
      </c>
      <c r="AQ14" s="104" t="s">
        <v>5</v>
      </c>
      <c r="AS14" s="104" t="s">
        <v>72</v>
      </c>
      <c r="AU14" s="104" t="s">
        <v>5</v>
      </c>
      <c r="AW14" s="104" t="s">
        <v>5</v>
      </c>
      <c r="AY14" s="104" t="s">
        <v>5</v>
      </c>
      <c r="AZ14" s="104" t="s">
        <v>4</v>
      </c>
      <c r="CN14" s="104">
        <v>0</v>
      </c>
      <c r="CO14" s="104">
        <v>0</v>
      </c>
      <c r="CP14" s="104">
        <v>0</v>
      </c>
      <c r="CQ14" s="104">
        <v>0</v>
      </c>
      <c r="CR14" s="104">
        <v>0.5</v>
      </c>
      <c r="CS14" s="104">
        <v>26.5</v>
      </c>
      <c r="CT14" s="104">
        <v>0</v>
      </c>
    </row>
    <row r="15" spans="1:98" ht="12.75">
      <c r="A15" s="110">
        <v>243</v>
      </c>
      <c r="B15" s="104" t="s">
        <v>4</v>
      </c>
      <c r="C15" s="104" t="s">
        <v>12</v>
      </c>
      <c r="D15" s="104" t="s">
        <v>42</v>
      </c>
      <c r="E15" s="104" t="s">
        <v>12</v>
      </c>
      <c r="H15" s="104" t="s">
        <v>12</v>
      </c>
      <c r="K15" s="104" t="s">
        <v>5</v>
      </c>
      <c r="N15" s="104" t="s">
        <v>5</v>
      </c>
      <c r="Q15" s="104" t="s">
        <v>7</v>
      </c>
      <c r="T15" s="104" t="s">
        <v>5</v>
      </c>
      <c r="W15" s="104" t="s">
        <v>5</v>
      </c>
      <c r="Z15" s="104" t="s">
        <v>5</v>
      </c>
      <c r="AC15" s="104" t="s">
        <v>7</v>
      </c>
      <c r="AF15" s="104" t="s">
        <v>5</v>
      </c>
      <c r="AI15" s="104" t="s">
        <v>5</v>
      </c>
      <c r="AL15" s="104" t="s">
        <v>5</v>
      </c>
      <c r="AO15" s="104" t="s">
        <v>5</v>
      </c>
      <c r="AR15" s="104" t="s">
        <v>5</v>
      </c>
      <c r="CN15" s="104">
        <v>0</v>
      </c>
      <c r="CO15" s="104">
        <v>0</v>
      </c>
      <c r="CP15" s="104">
        <v>0</v>
      </c>
      <c r="CQ15" s="104">
        <v>4</v>
      </c>
      <c r="CR15" s="104">
        <v>0</v>
      </c>
      <c r="CS15" s="104">
        <v>12</v>
      </c>
      <c r="CT15" s="104">
        <v>0</v>
      </c>
    </row>
    <row r="16" spans="1:98" ht="12.75">
      <c r="A16" s="110">
        <v>238</v>
      </c>
      <c r="B16" s="104" t="s">
        <v>38</v>
      </c>
      <c r="C16" s="104" t="s">
        <v>12</v>
      </c>
      <c r="E16" s="104" t="s">
        <v>12</v>
      </c>
      <c r="G16" s="104" t="s">
        <v>12</v>
      </c>
      <c r="I16" s="104" t="s">
        <v>12</v>
      </c>
      <c r="K16" s="104" t="s">
        <v>39</v>
      </c>
      <c r="N16" s="104" t="s">
        <v>40</v>
      </c>
      <c r="Q16" s="104" t="s">
        <v>7</v>
      </c>
      <c r="T16" s="104" t="s">
        <v>5</v>
      </c>
      <c r="W16" s="104" t="s">
        <v>5</v>
      </c>
      <c r="Z16" s="104" t="s">
        <v>5</v>
      </c>
      <c r="AC16" s="104" t="s">
        <v>7</v>
      </c>
      <c r="AF16" s="104" t="s">
        <v>5</v>
      </c>
      <c r="AP16" s="104" t="s">
        <v>7</v>
      </c>
      <c r="AS16" s="104" t="s">
        <v>7</v>
      </c>
      <c r="AV16" s="104" t="s">
        <v>5</v>
      </c>
      <c r="AY16" s="104" t="s">
        <v>5</v>
      </c>
      <c r="BB16" s="104" t="s">
        <v>5</v>
      </c>
      <c r="BE16" s="104" t="s">
        <v>5</v>
      </c>
      <c r="BH16" s="104" t="s">
        <v>5</v>
      </c>
      <c r="BK16" s="104" t="s">
        <v>5</v>
      </c>
      <c r="BN16" s="104" t="s">
        <v>5</v>
      </c>
      <c r="BQ16" s="104" t="s">
        <v>5</v>
      </c>
      <c r="BT16" s="104" t="s">
        <v>5</v>
      </c>
      <c r="BU16" s="104" t="s">
        <v>41</v>
      </c>
      <c r="CN16" s="104">
        <v>0</v>
      </c>
      <c r="CO16" s="104">
        <v>0</v>
      </c>
      <c r="CP16" s="104">
        <v>0</v>
      </c>
      <c r="CQ16" s="104">
        <v>4</v>
      </c>
      <c r="CR16" s="104">
        <v>0</v>
      </c>
      <c r="CS16" s="104">
        <v>19</v>
      </c>
      <c r="CT16" s="104">
        <v>0</v>
      </c>
    </row>
    <row r="17" spans="1:98" ht="12.75">
      <c r="A17" s="110">
        <v>230</v>
      </c>
      <c r="B17" s="104" t="s">
        <v>4</v>
      </c>
      <c r="C17" s="104" t="s">
        <v>12</v>
      </c>
      <c r="E17" s="104" t="s">
        <v>12</v>
      </c>
      <c r="G17" s="104" t="s">
        <v>12</v>
      </c>
      <c r="I17" s="104" t="s">
        <v>37</v>
      </c>
      <c r="K17" s="104" t="s">
        <v>10</v>
      </c>
      <c r="M17" s="104" t="s">
        <v>10</v>
      </c>
      <c r="O17" s="104" t="s">
        <v>35</v>
      </c>
      <c r="Q17" s="104" t="s">
        <v>9</v>
      </c>
      <c r="W17" s="104" t="s">
        <v>5</v>
      </c>
      <c r="Y17" s="104" t="s">
        <v>7</v>
      </c>
      <c r="AA17" s="104" t="s">
        <v>7</v>
      </c>
      <c r="AC17" s="104" t="s">
        <v>5</v>
      </c>
      <c r="AI17" s="104" t="s">
        <v>5</v>
      </c>
      <c r="AL17" s="104" t="s">
        <v>5</v>
      </c>
      <c r="AO17" s="104" t="s">
        <v>5</v>
      </c>
      <c r="AR17" s="104" t="s">
        <v>5</v>
      </c>
      <c r="AV17" s="104" t="s">
        <v>5</v>
      </c>
      <c r="AY17" s="104" t="s">
        <v>5</v>
      </c>
      <c r="BI17" s="104" t="s">
        <v>5</v>
      </c>
      <c r="BL17" s="104" t="s">
        <v>5</v>
      </c>
      <c r="BO17" s="104" t="s">
        <v>5</v>
      </c>
      <c r="BR17" s="104" t="s">
        <v>5</v>
      </c>
      <c r="BU17" s="104" t="s">
        <v>5</v>
      </c>
      <c r="BX17" s="104" t="s">
        <v>36</v>
      </c>
      <c r="CN17" s="104">
        <v>0</v>
      </c>
      <c r="CO17" s="104">
        <v>2.5</v>
      </c>
      <c r="CP17" s="104">
        <v>1.5</v>
      </c>
      <c r="CQ17" s="104">
        <v>4</v>
      </c>
      <c r="CR17" s="104">
        <v>0</v>
      </c>
      <c r="CS17" s="104">
        <v>16</v>
      </c>
      <c r="CT17" s="104">
        <v>0</v>
      </c>
    </row>
    <row r="18" spans="1:98" ht="12.75">
      <c r="A18" s="110">
        <v>225</v>
      </c>
      <c r="B18" s="104" t="s">
        <v>73</v>
      </c>
      <c r="C18" s="104" t="s">
        <v>4</v>
      </c>
      <c r="F18" s="104" t="s">
        <v>5</v>
      </c>
      <c r="I18" s="104" t="s">
        <v>5</v>
      </c>
      <c r="L18" s="104" t="s">
        <v>77</v>
      </c>
      <c r="O18" s="104" t="s">
        <v>5</v>
      </c>
      <c r="R18" s="104" t="s">
        <v>5</v>
      </c>
      <c r="T18" s="104" t="s">
        <v>5</v>
      </c>
      <c r="V18" s="104" t="s">
        <v>5</v>
      </c>
      <c r="X18" s="104" t="s">
        <v>5</v>
      </c>
      <c r="Z18" s="104" t="s">
        <v>78</v>
      </c>
      <c r="AB18" s="104" t="s">
        <v>80</v>
      </c>
      <c r="AD18" s="104" t="s">
        <v>9</v>
      </c>
      <c r="AF18" s="104" t="s">
        <v>12</v>
      </c>
      <c r="AH18" s="104" t="s">
        <v>11</v>
      </c>
      <c r="AJ18" s="104" t="s">
        <v>12</v>
      </c>
      <c r="AL18" s="104" t="s">
        <v>5</v>
      </c>
      <c r="AN18" s="104" t="s">
        <v>26</v>
      </c>
      <c r="AP18" s="104" t="s">
        <v>5</v>
      </c>
      <c r="AS18" s="104" t="s">
        <v>5</v>
      </c>
      <c r="AV18" s="104" t="s">
        <v>5</v>
      </c>
      <c r="AY18" s="104" t="s">
        <v>5</v>
      </c>
      <c r="BB18" s="104" t="s">
        <v>77</v>
      </c>
      <c r="BD18" s="104" t="s">
        <v>5</v>
      </c>
      <c r="BH18" s="104" t="s">
        <v>72</v>
      </c>
      <c r="BL18" s="104" t="s">
        <v>5</v>
      </c>
      <c r="BO18" s="104" t="s">
        <v>5</v>
      </c>
      <c r="BR18" s="104" t="s">
        <v>5</v>
      </c>
      <c r="BT18" s="104" t="s">
        <v>4</v>
      </c>
      <c r="CN18" s="104">
        <v>0</v>
      </c>
      <c r="CO18" s="104">
        <v>0</v>
      </c>
      <c r="CP18" s="104">
        <v>3</v>
      </c>
      <c r="CQ18" s="104">
        <v>4</v>
      </c>
      <c r="CR18" s="104">
        <v>0.5</v>
      </c>
      <c r="CS18" s="104">
        <v>20.5</v>
      </c>
      <c r="CT18" s="104">
        <v>0</v>
      </c>
    </row>
    <row r="19" spans="1:98" ht="12.75">
      <c r="A19" s="110">
        <v>220</v>
      </c>
      <c r="B19" s="104" t="s">
        <v>73</v>
      </c>
      <c r="C19" s="104" t="s">
        <v>4</v>
      </c>
      <c r="D19" s="104" t="s">
        <v>81</v>
      </c>
      <c r="G19" s="104" t="s">
        <v>5</v>
      </c>
      <c r="J19" s="104" t="s">
        <v>5</v>
      </c>
      <c r="M19" s="104" t="s">
        <v>5</v>
      </c>
      <c r="P19" s="104" t="s">
        <v>5</v>
      </c>
      <c r="S19" s="104" t="s">
        <v>82</v>
      </c>
      <c r="V19" s="104" t="s">
        <v>5</v>
      </c>
      <c r="Y19" s="104" t="s">
        <v>5</v>
      </c>
      <c r="AB19" s="104" t="s">
        <v>79</v>
      </c>
      <c r="AE19" s="104" t="s">
        <v>80</v>
      </c>
      <c r="AH19" s="104" t="s">
        <v>79</v>
      </c>
      <c r="AK19" s="104" t="s">
        <v>79</v>
      </c>
      <c r="AN19" s="104" t="s">
        <v>79</v>
      </c>
      <c r="AQ19" s="104" t="s">
        <v>79</v>
      </c>
      <c r="AT19" s="104" t="s">
        <v>12</v>
      </c>
      <c r="AW19" s="104" t="s">
        <v>79</v>
      </c>
      <c r="AY19" s="104" t="s">
        <v>12</v>
      </c>
      <c r="BA19" s="104" t="s">
        <v>12</v>
      </c>
      <c r="BD19" s="104" t="s">
        <v>83</v>
      </c>
      <c r="BG19" s="104" t="s">
        <v>12</v>
      </c>
      <c r="BI19" s="104" t="s">
        <v>38</v>
      </c>
      <c r="CN19" s="104">
        <v>0</v>
      </c>
      <c r="CO19" s="104">
        <v>0</v>
      </c>
      <c r="CP19" s="104">
        <v>3.5</v>
      </c>
      <c r="CQ19" s="104">
        <v>30.5</v>
      </c>
      <c r="CR19" s="104">
        <v>0.5</v>
      </c>
      <c r="CS19" s="104">
        <v>8</v>
      </c>
      <c r="CT19" s="104">
        <v>0</v>
      </c>
    </row>
    <row r="20" spans="1:98" ht="12.75">
      <c r="A20" s="110">
        <v>200</v>
      </c>
      <c r="B20" s="104" t="s">
        <v>4</v>
      </c>
      <c r="E20" s="104" t="s">
        <v>5</v>
      </c>
      <c r="G20" s="104" t="s">
        <v>77</v>
      </c>
      <c r="I20" s="104" t="s">
        <v>5</v>
      </c>
      <c r="K20" s="104" t="s">
        <v>5</v>
      </c>
      <c r="M20" s="104" t="s">
        <v>84</v>
      </c>
      <c r="O20" s="104" t="s">
        <v>85</v>
      </c>
      <c r="Q20" s="104" t="s">
        <v>9</v>
      </c>
      <c r="S20" s="104" t="s">
        <v>9</v>
      </c>
      <c r="V20" s="104" t="s">
        <v>86</v>
      </c>
      <c r="Y20" s="104" t="s">
        <v>72</v>
      </c>
      <c r="AB20" s="104" t="s">
        <v>5</v>
      </c>
      <c r="AE20" s="104" t="s">
        <v>5</v>
      </c>
      <c r="AH20" s="104" t="s">
        <v>5</v>
      </c>
      <c r="AK20" s="104" t="s">
        <v>5</v>
      </c>
      <c r="AN20" s="104" t="s">
        <v>72</v>
      </c>
      <c r="AQ20" s="104" t="s">
        <v>87</v>
      </c>
      <c r="AU20" s="104" t="s">
        <v>5</v>
      </c>
      <c r="AY20" s="104" t="s">
        <v>5</v>
      </c>
      <c r="BC20" s="104" t="s">
        <v>72</v>
      </c>
      <c r="BG20" s="104" t="s">
        <v>5</v>
      </c>
      <c r="BH20" s="104" t="s">
        <v>41</v>
      </c>
      <c r="CN20" s="104">
        <v>0</v>
      </c>
      <c r="CO20" s="104">
        <v>0</v>
      </c>
      <c r="CP20" s="104">
        <v>3</v>
      </c>
      <c r="CQ20" s="104">
        <v>0</v>
      </c>
      <c r="CR20" s="104">
        <v>0.5</v>
      </c>
      <c r="CS20" s="104">
        <v>14.5</v>
      </c>
      <c r="CT20" s="104">
        <v>0</v>
      </c>
    </row>
    <row r="21" spans="1:98" ht="12.75">
      <c r="A21" s="110">
        <v>180</v>
      </c>
      <c r="B21" s="104" t="s">
        <v>4</v>
      </c>
      <c r="E21" s="104" t="s">
        <v>5</v>
      </c>
      <c r="H21" s="104" t="s">
        <v>5</v>
      </c>
      <c r="L21" s="104" t="s">
        <v>21</v>
      </c>
      <c r="P21" s="104" t="s">
        <v>5</v>
      </c>
      <c r="T21" s="104" t="s">
        <v>5</v>
      </c>
      <c r="X21" s="104" t="s">
        <v>5</v>
      </c>
      <c r="AB21" s="104" t="s">
        <v>26</v>
      </c>
      <c r="AF21" s="104" t="s">
        <v>5</v>
      </c>
      <c r="AJ21" s="104" t="s">
        <v>26</v>
      </c>
      <c r="AN21" s="104" t="s">
        <v>5</v>
      </c>
      <c r="AR21" s="104" t="s">
        <v>27</v>
      </c>
      <c r="AS21" s="104" t="s">
        <v>28</v>
      </c>
      <c r="AV21" s="104" t="s">
        <v>7</v>
      </c>
      <c r="AZ21" s="104" t="s">
        <v>5</v>
      </c>
      <c r="BD21" s="104" t="s">
        <v>5</v>
      </c>
      <c r="BH21" s="104" t="s">
        <v>5</v>
      </c>
      <c r="BI21" s="104" t="s">
        <v>22</v>
      </c>
      <c r="BL21" s="104" t="s">
        <v>5</v>
      </c>
      <c r="BO21" s="104" t="s">
        <v>5</v>
      </c>
      <c r="CN21" s="104">
        <v>0</v>
      </c>
      <c r="CO21" s="104">
        <v>0</v>
      </c>
      <c r="CP21" s="104">
        <v>0</v>
      </c>
      <c r="CQ21" s="104">
        <v>0</v>
      </c>
      <c r="CR21" s="104">
        <v>2</v>
      </c>
      <c r="CS21" s="104">
        <v>16</v>
      </c>
      <c r="CT21" s="104">
        <v>0</v>
      </c>
    </row>
    <row r="22" spans="1:98" ht="12.75">
      <c r="A22" s="110">
        <v>160</v>
      </c>
      <c r="B22" s="104" t="s">
        <v>4</v>
      </c>
      <c r="D22" s="104" t="s">
        <v>5</v>
      </c>
      <c r="F22" s="104" t="s">
        <v>5</v>
      </c>
      <c r="J22" s="104" t="s">
        <v>5</v>
      </c>
      <c r="N22" s="104" t="s">
        <v>5</v>
      </c>
      <c r="R22" s="104" t="s">
        <v>5</v>
      </c>
      <c r="V22" s="104" t="s">
        <v>5</v>
      </c>
      <c r="Z22" s="104" t="s">
        <v>5</v>
      </c>
      <c r="AD22" s="104" t="s">
        <v>5</v>
      </c>
      <c r="AH22" s="104" t="s">
        <v>29</v>
      </c>
      <c r="AL22" s="104" t="s">
        <v>9</v>
      </c>
      <c r="AM22" s="104" t="s">
        <v>24</v>
      </c>
      <c r="AP22" s="104" t="s">
        <v>5</v>
      </c>
      <c r="AT22" s="104" t="s">
        <v>5</v>
      </c>
      <c r="AU22" s="104" t="s">
        <v>25</v>
      </c>
      <c r="AX22" s="104" t="s">
        <v>30</v>
      </c>
      <c r="BB22" s="104" t="s">
        <v>5</v>
      </c>
      <c r="BC22" s="104" t="s">
        <v>23</v>
      </c>
      <c r="CN22" s="104">
        <v>0</v>
      </c>
      <c r="CO22" s="104">
        <v>0</v>
      </c>
      <c r="CP22" s="104">
        <v>1</v>
      </c>
      <c r="CQ22" s="104">
        <v>0</v>
      </c>
      <c r="CR22" s="104">
        <v>0</v>
      </c>
      <c r="CS22" s="104">
        <v>13</v>
      </c>
      <c r="CT22" s="104">
        <v>0</v>
      </c>
    </row>
    <row r="23" spans="1:98" ht="12.75">
      <c r="A23" s="110">
        <v>140</v>
      </c>
      <c r="B23" s="104" t="s">
        <v>31</v>
      </c>
      <c r="C23" s="104" t="s">
        <v>5</v>
      </c>
      <c r="J23" s="104" t="s">
        <v>5</v>
      </c>
      <c r="L23" s="104" t="s">
        <v>32</v>
      </c>
      <c r="M23" s="104" t="s">
        <v>26</v>
      </c>
      <c r="P23" s="104" t="s">
        <v>5</v>
      </c>
      <c r="S23" s="104" t="s">
        <v>5</v>
      </c>
      <c r="V23" s="104" t="s">
        <v>5</v>
      </c>
      <c r="Y23" s="104" t="s">
        <v>5</v>
      </c>
      <c r="AC23" s="104" t="s">
        <v>5</v>
      </c>
      <c r="AG23" s="104" t="s">
        <v>5</v>
      </c>
      <c r="AK23" s="104" t="s">
        <v>12</v>
      </c>
      <c r="AO23" s="104" t="s">
        <v>12</v>
      </c>
      <c r="AS23" s="104" t="s">
        <v>12</v>
      </c>
      <c r="AW23" s="104" t="s">
        <v>12</v>
      </c>
      <c r="AY23" s="104" t="s">
        <v>12</v>
      </c>
      <c r="BA23" s="104" t="s">
        <v>5</v>
      </c>
      <c r="BE23" s="104" t="s">
        <v>5</v>
      </c>
      <c r="BI23" s="104" t="s">
        <v>5</v>
      </c>
      <c r="BM23" s="104" t="s">
        <v>5</v>
      </c>
      <c r="BQ23" s="104" t="s">
        <v>33</v>
      </c>
      <c r="BR23" s="104" t="s">
        <v>4</v>
      </c>
      <c r="CN23" s="104">
        <v>0</v>
      </c>
      <c r="CO23" s="104">
        <v>0</v>
      </c>
      <c r="CP23" s="104">
        <v>0</v>
      </c>
      <c r="CQ23" s="104">
        <v>5</v>
      </c>
      <c r="CR23" s="104">
        <v>0</v>
      </c>
      <c r="CS23" s="104">
        <v>14</v>
      </c>
      <c r="CT23" s="104">
        <v>0</v>
      </c>
    </row>
    <row r="24" spans="1:98" ht="12.75">
      <c r="A24" s="110">
        <v>135</v>
      </c>
      <c r="B24" s="104" t="s">
        <v>4</v>
      </c>
      <c r="C24" s="104" t="s">
        <v>66</v>
      </c>
      <c r="E24" s="104" t="s">
        <v>5</v>
      </c>
      <c r="I24" s="104" t="s">
        <v>5</v>
      </c>
      <c r="L24" s="104" t="s">
        <v>5</v>
      </c>
      <c r="P24" s="104" t="s">
        <v>5</v>
      </c>
      <c r="S24" s="104" t="s">
        <v>68</v>
      </c>
      <c r="U24" s="104" t="s">
        <v>12</v>
      </c>
      <c r="W24" s="104" t="s">
        <v>12</v>
      </c>
      <c r="X24" s="104" t="s">
        <v>69</v>
      </c>
      <c r="Z24" s="104" t="s">
        <v>9</v>
      </c>
      <c r="AC24" s="104" t="s">
        <v>9</v>
      </c>
      <c r="AD24" s="104" t="s">
        <v>70</v>
      </c>
      <c r="AE24" s="104" t="s">
        <v>5</v>
      </c>
      <c r="AH24" s="104" t="s">
        <v>5</v>
      </c>
      <c r="AK24" s="104" t="s">
        <v>66</v>
      </c>
      <c r="AN24" s="104" t="s">
        <v>66</v>
      </c>
      <c r="AQ24" s="104" t="s">
        <v>11</v>
      </c>
      <c r="AS24" s="104" t="s">
        <v>11</v>
      </c>
      <c r="AV24" s="104" t="s">
        <v>5</v>
      </c>
      <c r="AZ24" s="104" t="s">
        <v>5</v>
      </c>
      <c r="BD24" s="104" t="s">
        <v>5</v>
      </c>
      <c r="BE24" s="104" t="s">
        <v>71</v>
      </c>
      <c r="CN24" s="104">
        <v>0</v>
      </c>
      <c r="CO24" s="104">
        <v>0</v>
      </c>
      <c r="CP24" s="104">
        <v>3</v>
      </c>
      <c r="CQ24" s="104">
        <v>2</v>
      </c>
      <c r="CR24" s="104">
        <v>2</v>
      </c>
      <c r="CS24" s="104">
        <v>11.5</v>
      </c>
      <c r="CT24" s="104">
        <v>0</v>
      </c>
    </row>
    <row r="25" spans="1:98" ht="12.75">
      <c r="A25" s="110">
        <v>130</v>
      </c>
      <c r="B25" s="104" t="s">
        <v>4</v>
      </c>
      <c r="C25" s="104" t="s">
        <v>5</v>
      </c>
      <c r="F25" s="104" t="s">
        <v>5</v>
      </c>
      <c r="I25" s="104" t="s">
        <v>5</v>
      </c>
      <c r="M25" s="104" t="s">
        <v>5</v>
      </c>
      <c r="Q25" s="104" t="s">
        <v>5</v>
      </c>
      <c r="T25" s="104" t="s">
        <v>5</v>
      </c>
      <c r="W25" s="104" t="s">
        <v>26</v>
      </c>
      <c r="Z25" s="104" t="s">
        <v>12</v>
      </c>
      <c r="AC25" s="104" t="s">
        <v>9</v>
      </c>
      <c r="AF25" s="104" t="s">
        <v>9</v>
      </c>
      <c r="AI25" s="104" t="s">
        <v>9</v>
      </c>
      <c r="AL25" s="104" t="s">
        <v>11</v>
      </c>
      <c r="AO25" s="104" t="s">
        <v>26</v>
      </c>
      <c r="AS25" s="104" t="s">
        <v>12</v>
      </c>
      <c r="AW25" s="104" t="s">
        <v>5</v>
      </c>
      <c r="BA25" s="104" t="s">
        <v>66</v>
      </c>
      <c r="BE25" s="104" t="s">
        <v>5</v>
      </c>
      <c r="BI25" s="104" t="s">
        <v>5</v>
      </c>
      <c r="BM25" s="104" t="s">
        <v>5</v>
      </c>
      <c r="BQ25" s="104" t="s">
        <v>5</v>
      </c>
      <c r="CN25" s="104">
        <v>0</v>
      </c>
      <c r="CO25" s="104">
        <v>0</v>
      </c>
      <c r="CP25" s="104">
        <v>3.5</v>
      </c>
      <c r="CQ25" s="104">
        <v>2</v>
      </c>
      <c r="CR25" s="104">
        <v>0</v>
      </c>
      <c r="CS25" s="104">
        <v>13.5</v>
      </c>
      <c r="CT25" s="104">
        <v>0</v>
      </c>
    </row>
    <row r="26" spans="1:98" ht="12.75">
      <c r="A26" s="110">
        <v>126</v>
      </c>
      <c r="B26" s="104" t="s">
        <v>4</v>
      </c>
      <c r="D26" s="104" t="s">
        <v>12</v>
      </c>
      <c r="G26" s="104" t="s">
        <v>12</v>
      </c>
      <c r="I26" s="104" t="s">
        <v>12</v>
      </c>
      <c r="K26" s="104" t="s">
        <v>12</v>
      </c>
      <c r="M26" s="104" t="s">
        <v>12</v>
      </c>
      <c r="O26" s="104" t="s">
        <v>12</v>
      </c>
      <c r="Q26" s="104" t="s">
        <v>12</v>
      </c>
      <c r="T26" s="104" t="s">
        <v>10</v>
      </c>
      <c r="V26" s="104" t="s">
        <v>9</v>
      </c>
      <c r="Y26" s="104" t="s">
        <v>9</v>
      </c>
      <c r="AB26" s="104" t="s">
        <v>9</v>
      </c>
      <c r="AE26" s="104" t="s">
        <v>5</v>
      </c>
      <c r="AL26" s="104" t="s">
        <v>5</v>
      </c>
      <c r="AP26" s="104" t="s">
        <v>5</v>
      </c>
      <c r="AS26" s="104" t="s">
        <v>5</v>
      </c>
      <c r="AT26" s="104" t="s">
        <v>5</v>
      </c>
      <c r="AX26" s="104" t="s">
        <v>5</v>
      </c>
      <c r="BA26" s="104" t="s">
        <v>5</v>
      </c>
      <c r="BE26" s="104" t="s">
        <v>5</v>
      </c>
      <c r="BF26" s="104" t="s">
        <v>38</v>
      </c>
      <c r="CN26" s="104">
        <v>0</v>
      </c>
      <c r="CO26" s="104">
        <v>1</v>
      </c>
      <c r="CP26" s="104">
        <v>3</v>
      </c>
      <c r="CQ26" s="104">
        <v>7</v>
      </c>
      <c r="CR26" s="104">
        <v>1</v>
      </c>
      <c r="CS26" s="104">
        <v>8</v>
      </c>
      <c r="CT26" s="104">
        <v>0</v>
      </c>
    </row>
    <row r="27" spans="1:98" ht="12.75">
      <c r="A27" s="110">
        <v>120</v>
      </c>
      <c r="B27" s="104" t="s">
        <v>4</v>
      </c>
      <c r="C27" s="104" t="s">
        <v>5</v>
      </c>
      <c r="H27" s="104" t="s">
        <v>5</v>
      </c>
      <c r="K27" s="104" t="s">
        <v>5</v>
      </c>
      <c r="N27" s="104" t="s">
        <v>72</v>
      </c>
      <c r="Q27" s="104" t="s">
        <v>72</v>
      </c>
      <c r="T27" s="104" t="s">
        <v>77</v>
      </c>
      <c r="W27" s="104" t="s">
        <v>139</v>
      </c>
      <c r="AA27" s="104" t="s">
        <v>85</v>
      </c>
      <c r="AD27" s="104" t="s">
        <v>9</v>
      </c>
      <c r="AG27" s="104" t="s">
        <v>12</v>
      </c>
      <c r="AJ27" s="104" t="s">
        <v>9</v>
      </c>
      <c r="AM27" s="104" t="s">
        <v>9</v>
      </c>
      <c r="AP27" s="104" t="s">
        <v>85</v>
      </c>
      <c r="AT27" s="104" t="s">
        <v>66</v>
      </c>
      <c r="AW27" s="104" t="s">
        <v>66</v>
      </c>
      <c r="BA27" s="104" t="s">
        <v>5</v>
      </c>
      <c r="BE27" s="104" t="s">
        <v>5</v>
      </c>
      <c r="BI27" s="104" t="s">
        <v>5</v>
      </c>
      <c r="BM27" s="104" t="s">
        <v>77</v>
      </c>
      <c r="BO27" s="104" t="s">
        <v>5</v>
      </c>
      <c r="BS27" s="104" t="s">
        <v>5</v>
      </c>
      <c r="BW27" s="104" t="s">
        <v>5</v>
      </c>
      <c r="CA27" s="104" t="s">
        <v>5</v>
      </c>
      <c r="CE27" s="104" t="s">
        <v>5</v>
      </c>
      <c r="CF27" s="104" t="s">
        <v>4</v>
      </c>
      <c r="CN27" s="104">
        <v>0</v>
      </c>
      <c r="CO27" s="104">
        <v>0</v>
      </c>
      <c r="CP27" s="104">
        <v>6</v>
      </c>
      <c r="CQ27" s="104">
        <v>1</v>
      </c>
      <c r="CR27" s="104">
        <v>0</v>
      </c>
      <c r="CS27" s="104">
        <v>16</v>
      </c>
      <c r="CT27" s="104">
        <v>0</v>
      </c>
    </row>
    <row r="28" spans="1:98" ht="12.75">
      <c r="A28" s="110">
        <v>115</v>
      </c>
      <c r="B28" s="104" t="s">
        <v>38</v>
      </c>
      <c r="C28" s="104" t="s">
        <v>5</v>
      </c>
      <c r="F28" s="104" t="s">
        <v>5</v>
      </c>
      <c r="H28" s="104" t="s">
        <v>92</v>
      </c>
      <c r="I28" s="104" t="s">
        <v>72</v>
      </c>
      <c r="M28" s="104" t="s">
        <v>5</v>
      </c>
      <c r="Q28" s="104" t="s">
        <v>5</v>
      </c>
      <c r="U28" s="104" t="s">
        <v>5</v>
      </c>
      <c r="X28" s="104" t="s">
        <v>12</v>
      </c>
      <c r="AA28" s="104" t="s">
        <v>15</v>
      </c>
      <c r="AD28" s="104" t="s">
        <v>12</v>
      </c>
      <c r="AG28" s="104" t="s">
        <v>12</v>
      </c>
      <c r="AJ28" s="104" t="s">
        <v>12</v>
      </c>
      <c r="AM28" s="104" t="s">
        <v>11</v>
      </c>
      <c r="AN28" s="104" t="s">
        <v>70</v>
      </c>
      <c r="AP28" s="104" t="s">
        <v>5</v>
      </c>
      <c r="AT28" s="104" t="s">
        <v>5</v>
      </c>
      <c r="AX28" s="104" t="s">
        <v>5</v>
      </c>
      <c r="BB28" s="104" t="s">
        <v>5</v>
      </c>
      <c r="BF28" s="104" t="s">
        <v>77</v>
      </c>
      <c r="BH28" s="104" t="s">
        <v>5</v>
      </c>
      <c r="BL28" s="104" t="s">
        <v>5</v>
      </c>
      <c r="BP28" s="104" t="s">
        <v>5</v>
      </c>
      <c r="BR28" s="104" t="s">
        <v>154</v>
      </c>
      <c r="CN28" s="104">
        <v>0</v>
      </c>
      <c r="CO28" s="104">
        <v>0</v>
      </c>
      <c r="CP28" s="104">
        <v>0</v>
      </c>
      <c r="CQ28" s="104">
        <v>5</v>
      </c>
      <c r="CR28" s="104">
        <v>1</v>
      </c>
      <c r="CS28" s="104">
        <v>14</v>
      </c>
      <c r="CT28" s="104">
        <v>0</v>
      </c>
    </row>
    <row r="29" spans="1:98" ht="12.75">
      <c r="A29" s="110">
        <v>80</v>
      </c>
      <c r="B29" s="104" t="s">
        <v>38</v>
      </c>
      <c r="C29" s="104" t="s">
        <v>5</v>
      </c>
      <c r="G29" s="104" t="s">
        <v>5</v>
      </c>
      <c r="L29" s="104" t="s">
        <v>5</v>
      </c>
      <c r="Q29" s="104" t="s">
        <v>5</v>
      </c>
      <c r="V29" s="104" t="s">
        <v>5</v>
      </c>
      <c r="Z29" s="104" t="s">
        <v>5</v>
      </c>
      <c r="AD29" s="104" t="s">
        <v>5</v>
      </c>
      <c r="AH29" s="104" t="s">
        <v>5</v>
      </c>
      <c r="AL29" s="104" t="s">
        <v>5</v>
      </c>
      <c r="AP29" s="104" t="s">
        <v>5</v>
      </c>
      <c r="AT29" s="104" t="s">
        <v>72</v>
      </c>
      <c r="AX29" s="104" t="s">
        <v>77</v>
      </c>
      <c r="BB29" s="104" t="s">
        <v>5</v>
      </c>
      <c r="BE29" s="104" t="s">
        <v>5</v>
      </c>
      <c r="BH29" s="104" t="s">
        <v>5</v>
      </c>
      <c r="BJ29" s="104" t="s">
        <v>5</v>
      </c>
      <c r="BN29" s="104" t="s">
        <v>5</v>
      </c>
      <c r="BP29" s="104" t="s">
        <v>155</v>
      </c>
      <c r="BR29" s="104" t="s">
        <v>5</v>
      </c>
      <c r="BT29" s="104" t="s">
        <v>95</v>
      </c>
      <c r="CN29" s="104">
        <v>0</v>
      </c>
      <c r="CO29" s="104">
        <v>0</v>
      </c>
      <c r="CP29" s="104">
        <v>0</v>
      </c>
      <c r="CQ29" s="104">
        <v>0</v>
      </c>
      <c r="CR29" s="104">
        <v>2</v>
      </c>
      <c r="CS29" s="104">
        <v>17.5</v>
      </c>
      <c r="CT29" s="104">
        <v>0</v>
      </c>
    </row>
    <row r="30" spans="1:98" ht="12.75">
      <c r="A30" s="110">
        <v>70</v>
      </c>
      <c r="B30" s="104" t="s">
        <v>38</v>
      </c>
      <c r="C30" s="104" t="s">
        <v>7</v>
      </c>
      <c r="G30" s="104" t="s">
        <v>5</v>
      </c>
      <c r="K30" s="104" t="s">
        <v>5</v>
      </c>
      <c r="N30" s="104" t="s">
        <v>5</v>
      </c>
      <c r="R30" s="104" t="s">
        <v>5</v>
      </c>
      <c r="V30" s="104" t="s">
        <v>5</v>
      </c>
      <c r="Z30" s="104" t="s">
        <v>5</v>
      </c>
      <c r="AC30" s="104" t="s">
        <v>50</v>
      </c>
      <c r="AG30" s="104" t="s">
        <v>12</v>
      </c>
      <c r="AJ30" s="104" t="s">
        <v>12</v>
      </c>
      <c r="AM30" s="104" t="s">
        <v>12</v>
      </c>
      <c r="AP30" s="104" t="s">
        <v>51</v>
      </c>
      <c r="AS30" s="104" t="s">
        <v>11</v>
      </c>
      <c r="AV30" s="104" t="s">
        <v>12</v>
      </c>
      <c r="AY30" s="104" t="s">
        <v>12</v>
      </c>
      <c r="BA30" s="104" t="s">
        <v>4</v>
      </c>
      <c r="CN30" s="104">
        <v>0</v>
      </c>
      <c r="CO30" s="104">
        <v>0</v>
      </c>
      <c r="CP30" s="104">
        <v>0</v>
      </c>
      <c r="CQ30" s="104">
        <v>3</v>
      </c>
      <c r="CR30" s="104">
        <v>0</v>
      </c>
      <c r="CS30" s="104">
        <v>8</v>
      </c>
      <c r="CT30" s="104">
        <v>0</v>
      </c>
    </row>
    <row r="31" spans="1:98" ht="12.75">
      <c r="A31" s="110">
        <v>60</v>
      </c>
      <c r="B31" s="104" t="s">
        <v>38</v>
      </c>
      <c r="C31" s="104" t="s">
        <v>7</v>
      </c>
      <c r="E31" s="104" t="s">
        <v>5</v>
      </c>
      <c r="G31" s="104" t="s">
        <v>5</v>
      </c>
      <c r="I31" s="104" t="s">
        <v>5</v>
      </c>
      <c r="K31" s="104" t="s">
        <v>5</v>
      </c>
      <c r="M31" s="104" t="s">
        <v>5</v>
      </c>
      <c r="O31" s="104" t="s">
        <v>5</v>
      </c>
      <c r="Q31" s="104" t="s">
        <v>5</v>
      </c>
      <c r="S31" s="104" t="s">
        <v>5</v>
      </c>
      <c r="U31" s="104" t="s">
        <v>5</v>
      </c>
      <c r="W31" s="104" t="s">
        <v>5</v>
      </c>
      <c r="Y31" s="104" t="s">
        <v>12</v>
      </c>
      <c r="AA31" s="104" t="s">
        <v>12</v>
      </c>
      <c r="AC31" s="104" t="s">
        <v>12</v>
      </c>
      <c r="AE31" s="104" t="s">
        <v>9</v>
      </c>
      <c r="AG31" s="104" t="s">
        <v>9</v>
      </c>
      <c r="AI31" s="104" t="s">
        <v>11</v>
      </c>
      <c r="AK31" s="104" t="s">
        <v>12</v>
      </c>
      <c r="AM31" s="104" t="s">
        <v>5</v>
      </c>
      <c r="AN31" s="104" t="s">
        <v>4</v>
      </c>
      <c r="CN31" s="104">
        <v>0</v>
      </c>
      <c r="CO31" s="104">
        <v>0</v>
      </c>
      <c r="CP31" s="104">
        <v>2</v>
      </c>
      <c r="CQ31" s="104">
        <v>7</v>
      </c>
      <c r="CR31" s="104">
        <v>1</v>
      </c>
      <c r="CS31" s="104">
        <v>12</v>
      </c>
      <c r="CT31" s="104">
        <v>0</v>
      </c>
    </row>
    <row r="32" spans="1:98" ht="12.75">
      <c r="A32" s="110">
        <v>50</v>
      </c>
      <c r="B32" s="104" t="s">
        <v>64</v>
      </c>
      <c r="D32" s="104" t="s">
        <v>5</v>
      </c>
      <c r="F32" s="104" t="s">
        <v>5</v>
      </c>
      <c r="H32" s="104" t="s">
        <v>5</v>
      </c>
      <c r="J32" s="104" t="s">
        <v>5</v>
      </c>
      <c r="L32" s="104" t="s">
        <v>5</v>
      </c>
      <c r="N32" s="104" t="s">
        <v>12</v>
      </c>
      <c r="P32" s="104" t="s">
        <v>12</v>
      </c>
      <c r="R32" s="104" t="s">
        <v>15</v>
      </c>
      <c r="T32" s="104" t="s">
        <v>12</v>
      </c>
      <c r="V32" s="104" t="s">
        <v>12</v>
      </c>
      <c r="X32" s="104" t="s">
        <v>12</v>
      </c>
      <c r="Z32" s="104" t="s">
        <v>65</v>
      </c>
      <c r="AB32" s="104" t="s">
        <v>12</v>
      </c>
      <c r="AD32" s="104" t="s">
        <v>12</v>
      </c>
      <c r="AF32" s="104" t="s">
        <v>12</v>
      </c>
      <c r="AH32" s="104" t="s">
        <v>15</v>
      </c>
      <c r="AJ32" s="104" t="s">
        <v>5</v>
      </c>
      <c r="AL32" s="104" t="s">
        <v>5</v>
      </c>
      <c r="AN32" s="104" t="s">
        <v>64</v>
      </c>
      <c r="CN32" s="104">
        <v>0</v>
      </c>
      <c r="CO32" s="104">
        <v>0</v>
      </c>
      <c r="CP32" s="104">
        <v>0</v>
      </c>
      <c r="CQ32" s="104">
        <v>11</v>
      </c>
      <c r="CR32" s="104">
        <v>1</v>
      </c>
      <c r="CS32" s="104">
        <v>7</v>
      </c>
      <c r="CT32" s="104">
        <v>0</v>
      </c>
    </row>
    <row r="33" spans="1:98" ht="12.75">
      <c r="A33" s="110">
        <v>40</v>
      </c>
      <c r="B33" s="104" t="s">
        <v>95</v>
      </c>
      <c r="C33" s="104" t="s">
        <v>15</v>
      </c>
      <c r="E33" s="104" t="s">
        <v>12</v>
      </c>
      <c r="G33" s="104" t="s">
        <v>11</v>
      </c>
      <c r="I33" s="104" t="s">
        <v>12</v>
      </c>
      <c r="K33" s="104" t="s">
        <v>108</v>
      </c>
      <c r="M33" s="104" t="s">
        <v>12</v>
      </c>
      <c r="O33" s="104" t="s">
        <v>12</v>
      </c>
      <c r="Q33" s="104" t="s">
        <v>12</v>
      </c>
      <c r="S33" s="104" t="s">
        <v>26</v>
      </c>
      <c r="V33" s="104" t="s">
        <v>5</v>
      </c>
      <c r="X33" s="104" t="s">
        <v>5</v>
      </c>
      <c r="AB33" s="104" t="s">
        <v>97</v>
      </c>
      <c r="AF33" s="104" t="s">
        <v>5</v>
      </c>
      <c r="AI33" s="104" t="s">
        <v>5</v>
      </c>
      <c r="AJ33" s="104" t="s">
        <v>109</v>
      </c>
      <c r="AK33" s="104" t="s">
        <v>110</v>
      </c>
      <c r="CN33" s="104">
        <v>0</v>
      </c>
      <c r="CO33" s="104">
        <v>0</v>
      </c>
      <c r="CP33" s="104">
        <v>0</v>
      </c>
      <c r="CQ33" s="104">
        <v>6</v>
      </c>
      <c r="CR33" s="104">
        <v>0</v>
      </c>
      <c r="CS33" s="104">
        <v>6</v>
      </c>
      <c r="CT33" s="104">
        <v>0</v>
      </c>
    </row>
    <row r="34" spans="1:98" ht="12.75">
      <c r="A34" s="110">
        <v>30</v>
      </c>
      <c r="B34" s="104" t="s">
        <v>73</v>
      </c>
      <c r="C34" s="104" t="s">
        <v>118</v>
      </c>
      <c r="D34" s="104" t="s">
        <v>12</v>
      </c>
      <c r="F34" s="104" t="s">
        <v>12</v>
      </c>
      <c r="H34" s="104" t="s">
        <v>12</v>
      </c>
      <c r="J34" s="104" t="s">
        <v>12</v>
      </c>
      <c r="L34" s="104" t="s">
        <v>12</v>
      </c>
      <c r="N34" s="104" t="s">
        <v>12</v>
      </c>
      <c r="P34" s="104" t="s">
        <v>12</v>
      </c>
      <c r="R34" s="104" t="s">
        <v>12</v>
      </c>
      <c r="T34" s="104" t="s">
        <v>12</v>
      </c>
      <c r="V34" s="104" t="s">
        <v>12</v>
      </c>
      <c r="X34" s="104" t="s">
        <v>12</v>
      </c>
      <c r="Z34" s="104" t="s">
        <v>15</v>
      </c>
      <c r="AB34" s="104" t="s">
        <v>5</v>
      </c>
      <c r="AC34" s="104" t="s">
        <v>38</v>
      </c>
      <c r="CN34" s="104">
        <v>0</v>
      </c>
      <c r="CO34" s="104">
        <v>0</v>
      </c>
      <c r="CP34" s="104">
        <v>0</v>
      </c>
      <c r="CQ34" s="104">
        <v>12</v>
      </c>
      <c r="CR34" s="104">
        <v>2</v>
      </c>
      <c r="CS34" s="104">
        <v>1</v>
      </c>
      <c r="CT34" s="104">
        <v>0</v>
      </c>
    </row>
    <row r="35" spans="1:98" ht="12.75">
      <c r="A35" s="110">
        <v>20</v>
      </c>
      <c r="B35" s="104" t="s">
        <v>127</v>
      </c>
      <c r="C35" s="104" t="s">
        <v>5</v>
      </c>
      <c r="D35" s="104" t="s">
        <v>5</v>
      </c>
      <c r="F35" s="104" t="s">
        <v>26</v>
      </c>
      <c r="H35" s="104" t="s">
        <v>12</v>
      </c>
      <c r="J35" s="104" t="s">
        <v>12</v>
      </c>
      <c r="L35" s="104" t="s">
        <v>12</v>
      </c>
      <c r="N35" s="104" t="s">
        <v>12</v>
      </c>
      <c r="P35" s="104" t="s">
        <v>12</v>
      </c>
      <c r="Q35" s="104" t="s">
        <v>12</v>
      </c>
      <c r="R35" s="104" t="s">
        <v>128</v>
      </c>
      <c r="T35" s="104" t="s">
        <v>83</v>
      </c>
      <c r="V35" s="104" t="s">
        <v>83</v>
      </c>
      <c r="X35" s="104" t="s">
        <v>12</v>
      </c>
      <c r="Z35" s="104" t="s">
        <v>12</v>
      </c>
      <c r="AB35" s="104" t="s">
        <v>12</v>
      </c>
      <c r="AD35" s="104" t="s">
        <v>12</v>
      </c>
      <c r="AE35" s="104" t="s">
        <v>129</v>
      </c>
      <c r="CN35" s="104">
        <v>0</v>
      </c>
      <c r="CO35" s="104">
        <v>0</v>
      </c>
      <c r="CP35" s="104">
        <v>0</v>
      </c>
      <c r="CQ35" s="104">
        <v>11</v>
      </c>
      <c r="CR35" s="104">
        <v>0</v>
      </c>
      <c r="CS35" s="104">
        <v>3</v>
      </c>
      <c r="CT35" s="104">
        <v>0</v>
      </c>
    </row>
    <row r="36" spans="1:98" ht="12.75">
      <c r="A36" s="110">
        <v>-70</v>
      </c>
      <c r="B36" s="104" t="s">
        <v>73</v>
      </c>
      <c r="C36" s="104" t="s">
        <v>94</v>
      </c>
      <c r="G36" s="104" t="s">
        <v>5</v>
      </c>
      <c r="K36" s="104" t="s">
        <v>5</v>
      </c>
      <c r="O36" s="104" t="s">
        <v>5</v>
      </c>
      <c r="S36" s="104" t="s">
        <v>5</v>
      </c>
      <c r="V36" s="104" t="s">
        <v>5</v>
      </c>
      <c r="Z36" s="104" t="s">
        <v>5</v>
      </c>
      <c r="AD36" s="104" t="s">
        <v>5</v>
      </c>
      <c r="AH36" s="104" t="s">
        <v>5</v>
      </c>
      <c r="AL36" s="104" t="s">
        <v>5</v>
      </c>
      <c r="AP36" s="104" t="s">
        <v>5</v>
      </c>
      <c r="AT36" s="104" t="s">
        <v>5</v>
      </c>
      <c r="AX36" s="104" t="s">
        <v>5</v>
      </c>
      <c r="BB36" s="104" t="s">
        <v>5</v>
      </c>
      <c r="BF36" s="104" t="s">
        <v>5</v>
      </c>
      <c r="BL36" s="104" t="s">
        <v>5</v>
      </c>
      <c r="BM36" s="104" t="s">
        <v>4</v>
      </c>
      <c r="CN36" s="104">
        <v>0</v>
      </c>
      <c r="CO36" s="104">
        <v>0</v>
      </c>
      <c r="CP36" s="104">
        <v>0</v>
      </c>
      <c r="CQ36" s="104">
        <v>0</v>
      </c>
      <c r="CR36" s="104">
        <v>2</v>
      </c>
      <c r="CS36" s="104">
        <v>10</v>
      </c>
      <c r="CT36" s="104">
        <v>0</v>
      </c>
    </row>
    <row r="37" spans="1:98" ht="12.75">
      <c r="A37" s="110">
        <v>-75</v>
      </c>
      <c r="B37" s="104" t="s">
        <v>95</v>
      </c>
      <c r="C37" s="104" t="s">
        <v>94</v>
      </c>
      <c r="G37" s="104" t="s">
        <v>5</v>
      </c>
      <c r="K37" s="104" t="s">
        <v>5</v>
      </c>
      <c r="O37" s="104" t="s">
        <v>96</v>
      </c>
      <c r="S37" s="104" t="s">
        <v>72</v>
      </c>
      <c r="W37" s="104" t="s">
        <v>5</v>
      </c>
      <c r="AA37" s="104" t="s">
        <v>97</v>
      </c>
      <c r="AE37" s="104" t="s">
        <v>5</v>
      </c>
      <c r="AI37" s="104" t="s">
        <v>5</v>
      </c>
      <c r="AM37" s="104" t="s">
        <v>5</v>
      </c>
      <c r="AQ37" s="104" t="s">
        <v>98</v>
      </c>
      <c r="AS37" s="104" t="s">
        <v>99</v>
      </c>
      <c r="AU37" s="104" t="s">
        <v>5</v>
      </c>
      <c r="AZ37" s="104" t="s">
        <v>5</v>
      </c>
      <c r="BD37" s="104" t="s">
        <v>5</v>
      </c>
      <c r="BH37" s="104" t="s">
        <v>5</v>
      </c>
      <c r="BL37" s="104" t="s">
        <v>5</v>
      </c>
      <c r="BN37" s="104" t="s">
        <v>100</v>
      </c>
      <c r="BO37" s="104" t="s">
        <v>101</v>
      </c>
      <c r="BP37" s="104" t="s">
        <v>102</v>
      </c>
      <c r="CN37" s="104">
        <v>0</v>
      </c>
      <c r="CO37" s="104">
        <v>0</v>
      </c>
      <c r="CP37" s="104">
        <v>0</v>
      </c>
      <c r="CQ37" s="104">
        <v>0</v>
      </c>
      <c r="CR37" s="104">
        <v>0</v>
      </c>
      <c r="CS37" s="104">
        <v>14.5</v>
      </c>
      <c r="CT37" s="104">
        <v>0</v>
      </c>
    </row>
    <row r="38" spans="1:98" ht="12.75">
      <c r="A38" s="110">
        <v>-80</v>
      </c>
      <c r="B38" s="104" t="s">
        <v>91</v>
      </c>
      <c r="C38" s="104" t="s">
        <v>15</v>
      </c>
      <c r="E38" s="104" t="s">
        <v>10</v>
      </c>
      <c r="G38" s="104" t="s">
        <v>10</v>
      </c>
      <c r="I38" s="104" t="s">
        <v>10</v>
      </c>
      <c r="K38" s="104" t="s">
        <v>10</v>
      </c>
      <c r="M38" s="104" t="s">
        <v>104</v>
      </c>
      <c r="O38" s="104" t="s">
        <v>12</v>
      </c>
      <c r="Q38" s="104" t="s">
        <v>15</v>
      </c>
      <c r="U38" s="104" t="s">
        <v>5</v>
      </c>
      <c r="Z38" s="104" t="s">
        <v>5</v>
      </c>
      <c r="AE38" s="104" t="s">
        <v>5</v>
      </c>
      <c r="AJ38" s="104" t="s">
        <v>5</v>
      </c>
      <c r="AO38" s="104" t="s">
        <v>5</v>
      </c>
      <c r="AT38" s="104" t="s">
        <v>5</v>
      </c>
      <c r="AY38" s="104" t="s">
        <v>5</v>
      </c>
      <c r="BD38" s="104" t="s">
        <v>5</v>
      </c>
      <c r="BI38" s="104" t="s">
        <v>5</v>
      </c>
      <c r="BK38" s="104" t="s">
        <v>95</v>
      </c>
      <c r="CN38" s="104">
        <v>0</v>
      </c>
      <c r="CO38" s="104">
        <v>5</v>
      </c>
      <c r="CP38" s="104">
        <v>0</v>
      </c>
      <c r="CQ38" s="104">
        <v>2</v>
      </c>
      <c r="CR38" s="104">
        <v>0.5</v>
      </c>
      <c r="CS38" s="104">
        <v>9</v>
      </c>
      <c r="CT38" s="104">
        <v>0</v>
      </c>
    </row>
    <row r="39" spans="1:98" ht="12.75">
      <c r="A39" s="110">
        <v>-85</v>
      </c>
      <c r="B39" s="104" t="s">
        <v>91</v>
      </c>
      <c r="C39" s="104" t="s">
        <v>10</v>
      </c>
      <c r="E39" s="104" t="s">
        <v>10</v>
      </c>
      <c r="G39" s="104" t="s">
        <v>10</v>
      </c>
      <c r="I39" s="104" t="s">
        <v>19</v>
      </c>
      <c r="K39" s="104" t="s">
        <v>19</v>
      </c>
      <c r="N39" s="104" t="s">
        <v>10</v>
      </c>
      <c r="Q39" s="104" t="s">
        <v>12</v>
      </c>
      <c r="T39" s="104" t="s">
        <v>15</v>
      </c>
      <c r="W39" s="104" t="s">
        <v>5</v>
      </c>
      <c r="Z39" s="104" t="s">
        <v>5</v>
      </c>
      <c r="AC39" s="104" t="s">
        <v>5</v>
      </c>
      <c r="AF39" s="104" t="s">
        <v>5</v>
      </c>
      <c r="AH39" s="104" t="s">
        <v>92</v>
      </c>
      <c r="AK39" s="104" t="s">
        <v>5</v>
      </c>
      <c r="AP39" s="104" t="s">
        <v>5</v>
      </c>
      <c r="AU39" s="104" t="s">
        <v>5</v>
      </c>
      <c r="AZ39" s="104" t="s">
        <v>5</v>
      </c>
      <c r="BE39" s="104" t="s">
        <v>5</v>
      </c>
      <c r="BJ39" s="104" t="s">
        <v>5</v>
      </c>
      <c r="BO39" s="104" t="s">
        <v>5</v>
      </c>
      <c r="BP39" s="104" t="s">
        <v>73</v>
      </c>
      <c r="CN39" s="104">
        <v>2</v>
      </c>
      <c r="CO39" s="104">
        <v>4</v>
      </c>
      <c r="CP39" s="104">
        <v>0</v>
      </c>
      <c r="CQ39" s="104">
        <v>2</v>
      </c>
      <c r="CR39" s="104">
        <v>0</v>
      </c>
      <c r="CS39" s="104">
        <v>11</v>
      </c>
      <c r="CT39" s="104">
        <v>0</v>
      </c>
    </row>
    <row r="40" spans="1:99" ht="12.75">
      <c r="A40" s="110">
        <v>-90</v>
      </c>
      <c r="B40" s="104" t="s">
        <v>93</v>
      </c>
      <c r="E40" s="104" t="s">
        <v>5</v>
      </c>
      <c r="J40" s="104" t="s">
        <v>5</v>
      </c>
      <c r="O40" s="104" t="s">
        <v>5</v>
      </c>
      <c r="T40" s="104" t="s">
        <v>5</v>
      </c>
      <c r="Y40" s="104" t="s">
        <v>5</v>
      </c>
      <c r="AD40" s="104" t="s">
        <v>5</v>
      </c>
      <c r="AI40" s="104" t="s">
        <v>5</v>
      </c>
      <c r="AN40" s="104" t="s">
        <v>5</v>
      </c>
      <c r="AS40" s="104" t="s">
        <v>5</v>
      </c>
      <c r="AX40" s="104" t="s">
        <v>5</v>
      </c>
      <c r="BC40" s="104" t="s">
        <v>5</v>
      </c>
      <c r="BH40" s="104" t="s">
        <v>5</v>
      </c>
      <c r="BJ40" s="104" t="s">
        <v>73</v>
      </c>
      <c r="CN40" s="104">
        <v>0</v>
      </c>
      <c r="CO40" s="104">
        <v>0</v>
      </c>
      <c r="CP40" s="104">
        <v>0</v>
      </c>
      <c r="CQ40" s="104">
        <v>0</v>
      </c>
      <c r="CR40" s="104">
        <v>0</v>
      </c>
      <c r="CS40" s="104">
        <v>12</v>
      </c>
      <c r="CT40" s="104">
        <v>0</v>
      </c>
      <c r="CU40" s="103" t="s">
        <v>195</v>
      </c>
    </row>
    <row r="41" spans="91:99" ht="12.75">
      <c r="CM41" s="106" t="s">
        <v>197</v>
      </c>
      <c r="CN41" s="106">
        <v>6</v>
      </c>
      <c r="CO41" s="106">
        <v>52.5</v>
      </c>
      <c r="CP41" s="106">
        <v>61.5</v>
      </c>
      <c r="CQ41" s="106">
        <v>145.5</v>
      </c>
      <c r="CR41" s="106">
        <v>28.5</v>
      </c>
      <c r="CS41" s="106">
        <v>419.5</v>
      </c>
      <c r="CT41" s="106">
        <v>1</v>
      </c>
      <c r="CU41" s="104">
        <f>SUM(CN41:CT41)</f>
        <v>714.5</v>
      </c>
    </row>
  </sheetData>
  <printOptions gridLines="1"/>
  <pageMargins left="0.75" right="0.75" top="1" bottom="1" header="0.5" footer="0.5"/>
  <pageSetup fitToHeight="2" fitToWidth="2" horizontalDpi="600" verticalDpi="600" orientation="landscape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4"/>
  <sheetViews>
    <sheetView workbookViewId="0" topLeftCell="A1">
      <selection activeCell="A10" sqref="A10"/>
    </sheetView>
  </sheetViews>
  <sheetFormatPr defaultColWidth="9.00390625" defaultRowHeight="12"/>
  <cols>
    <col min="1" max="1" width="32.375" style="111" customWidth="1"/>
    <col min="2" max="2" width="9.875" style="2" bestFit="1" customWidth="1"/>
    <col min="3" max="3" width="3.375" style="2" bestFit="1" customWidth="1"/>
    <col min="4" max="4" width="3.00390625" style="2" bestFit="1" customWidth="1"/>
    <col min="5" max="5" width="3.75390625" style="2" bestFit="1" customWidth="1"/>
    <col min="6" max="6" width="9.875" style="2" bestFit="1" customWidth="1"/>
    <col min="7" max="8" width="3.375" style="2" bestFit="1" customWidth="1"/>
    <col min="9" max="9" width="3.00390625" style="2" bestFit="1" customWidth="1"/>
    <col min="10" max="10" width="10.00390625" style="2" bestFit="1" customWidth="1"/>
    <col min="11" max="11" width="10.125" style="2" bestFit="1" customWidth="1"/>
    <col min="12" max="12" width="4.00390625" style="2" bestFit="1" customWidth="1"/>
    <col min="13" max="13" width="9.875" style="2" bestFit="1" customWidth="1"/>
    <col min="14" max="19" width="4.00390625" style="2" bestFit="1" customWidth="1"/>
    <col min="20" max="20" width="9.875" style="2" bestFit="1" customWidth="1"/>
    <col min="21" max="22" width="4.00390625" style="2" bestFit="1" customWidth="1"/>
    <col min="23" max="23" width="10.00390625" style="2" bestFit="1" customWidth="1"/>
    <col min="24" max="25" width="5.00390625" style="2" bestFit="1" customWidth="1"/>
    <col min="26" max="26" width="4.00390625" style="2" bestFit="1" customWidth="1"/>
    <col min="27" max="27" width="5.00390625" style="2" bestFit="1" customWidth="1"/>
    <col min="28" max="28" width="9.875" style="2" bestFit="1" customWidth="1"/>
    <col min="29" max="29" width="10.625" style="2" bestFit="1" customWidth="1"/>
    <col min="30" max="30" width="9.375" style="2" bestFit="1" customWidth="1"/>
    <col min="31" max="32" width="5.00390625" style="2" bestFit="1" customWidth="1"/>
    <col min="33" max="33" width="10.625" style="2" bestFit="1" customWidth="1"/>
    <col min="34" max="34" width="10.875" style="2" bestFit="1" customWidth="1"/>
    <col min="35" max="40" width="5.00390625" style="2" bestFit="1" customWidth="1"/>
    <col min="41" max="43" width="4.00390625" style="2" bestFit="1" customWidth="1"/>
    <col min="44" max="44" width="5.00390625" style="2" bestFit="1" customWidth="1"/>
    <col min="45" max="45" width="4.00390625" style="2" bestFit="1" customWidth="1"/>
    <col min="46" max="46" width="5.00390625" style="2" bestFit="1" customWidth="1"/>
    <col min="47" max="49" width="4.00390625" style="2" bestFit="1" customWidth="1"/>
    <col min="50" max="52" width="5.00390625" style="2" bestFit="1" customWidth="1"/>
    <col min="53" max="53" width="4.00390625" style="2" bestFit="1" customWidth="1"/>
    <col min="54" max="54" width="5.00390625" style="2" bestFit="1" customWidth="1"/>
    <col min="55" max="57" width="4.00390625" style="2" bestFit="1" customWidth="1"/>
    <col min="58" max="58" width="5.875" style="2" bestFit="1" customWidth="1"/>
    <col min="59" max="59" width="5.375" style="2" bestFit="1" customWidth="1"/>
    <col min="60" max="65" width="6.875" style="2" bestFit="1" customWidth="1"/>
    <col min="66" max="66" width="10.125" style="2" bestFit="1" customWidth="1"/>
    <col min="67" max="88" width="4.00390625" style="2" bestFit="1" customWidth="1"/>
    <col min="89" max="16384" width="11.375" style="2" customWidth="1"/>
  </cols>
  <sheetData>
    <row r="1" ht="12">
      <c r="A1" s="4" t="s">
        <v>0</v>
      </c>
    </row>
    <row r="2" ht="12">
      <c r="A2" s="4" t="s">
        <v>1</v>
      </c>
    </row>
    <row r="3" spans="1:2" ht="12.75">
      <c r="A3" s="103" t="s">
        <v>2</v>
      </c>
      <c r="B3" s="105" t="s">
        <v>303</v>
      </c>
    </row>
    <row r="4" spans="1:65" s="1" customFormat="1" ht="12.75">
      <c r="A4" s="101" t="s">
        <v>302</v>
      </c>
      <c r="B4" s="106">
        <v>0</v>
      </c>
      <c r="C4" s="1">
        <v>10</v>
      </c>
      <c r="D4" s="1">
        <v>20</v>
      </c>
      <c r="E4" s="1">
        <v>30</v>
      </c>
      <c r="F4" s="1">
        <v>40</v>
      </c>
      <c r="G4" s="1">
        <v>50</v>
      </c>
      <c r="H4" s="1">
        <v>60</v>
      </c>
      <c r="I4" s="1">
        <v>70</v>
      </c>
      <c r="J4" s="1">
        <v>80</v>
      </c>
      <c r="K4" s="1">
        <v>90</v>
      </c>
      <c r="L4" s="1">
        <v>100</v>
      </c>
      <c r="M4" s="1">
        <v>110</v>
      </c>
      <c r="N4" s="1">
        <v>120</v>
      </c>
      <c r="O4" s="1">
        <v>130</v>
      </c>
      <c r="P4" s="1">
        <v>140</v>
      </c>
      <c r="Q4" s="1">
        <v>150</v>
      </c>
      <c r="R4" s="1">
        <v>160</v>
      </c>
      <c r="S4" s="1">
        <v>170</v>
      </c>
      <c r="T4" s="1">
        <v>180</v>
      </c>
      <c r="U4" s="1">
        <v>190</v>
      </c>
      <c r="V4" s="1">
        <v>200</v>
      </c>
      <c r="W4" s="1">
        <v>210</v>
      </c>
      <c r="X4" s="1">
        <v>220</v>
      </c>
      <c r="Y4" s="1">
        <v>230</v>
      </c>
      <c r="Z4" s="1">
        <v>240</v>
      </c>
      <c r="AA4" s="1">
        <v>250</v>
      </c>
      <c r="AB4" s="1">
        <v>260</v>
      </c>
      <c r="AC4" s="1">
        <v>270</v>
      </c>
      <c r="AD4" s="1">
        <v>280</v>
      </c>
      <c r="AE4" s="1">
        <v>290</v>
      </c>
      <c r="AF4" s="1">
        <v>300</v>
      </c>
      <c r="AG4" s="1">
        <v>310</v>
      </c>
      <c r="AH4" s="1">
        <v>320</v>
      </c>
      <c r="AI4" s="1">
        <v>330</v>
      </c>
      <c r="AJ4" s="1">
        <v>340</v>
      </c>
      <c r="AK4" s="1">
        <v>350</v>
      </c>
      <c r="AL4" s="1">
        <v>360</v>
      </c>
      <c r="AM4" s="1">
        <v>370</v>
      </c>
      <c r="AN4" s="1">
        <v>380</v>
      </c>
      <c r="AO4" s="1">
        <v>390</v>
      </c>
      <c r="AP4" s="1">
        <v>400</v>
      </c>
      <c r="AQ4" s="1">
        <v>410</v>
      </c>
      <c r="AR4" s="1">
        <v>420</v>
      </c>
      <c r="AS4" s="1">
        <v>430</v>
      </c>
      <c r="AT4" s="1">
        <v>440</v>
      </c>
      <c r="AU4" s="1">
        <v>450</v>
      </c>
      <c r="AV4" s="1">
        <v>460</v>
      </c>
      <c r="AW4" s="1">
        <v>470</v>
      </c>
      <c r="AX4" s="1">
        <v>480</v>
      </c>
      <c r="AY4" s="1">
        <v>490</v>
      </c>
      <c r="AZ4" s="1">
        <v>500</v>
      </c>
      <c r="BA4" s="1">
        <v>510</v>
      </c>
      <c r="BB4" s="1">
        <v>520</v>
      </c>
      <c r="BF4" s="3" t="s">
        <v>193</v>
      </c>
      <c r="BG4" s="1" t="s">
        <v>10</v>
      </c>
      <c r="BH4" s="1" t="s">
        <v>9</v>
      </c>
      <c r="BI4" s="1" t="s">
        <v>12</v>
      </c>
      <c r="BJ4" s="1" t="s">
        <v>5</v>
      </c>
      <c r="BK4" s="1" t="s">
        <v>11</v>
      </c>
      <c r="BL4" s="1" t="s">
        <v>20</v>
      </c>
      <c r="BM4" s="1" t="s">
        <v>19</v>
      </c>
    </row>
    <row r="5" spans="1:61" ht="12">
      <c r="A5" s="111">
        <v>770</v>
      </c>
      <c r="B5" s="2" t="s">
        <v>4</v>
      </c>
      <c r="D5" s="2" t="s">
        <v>10</v>
      </c>
      <c r="F5" s="2" t="s">
        <v>10</v>
      </c>
      <c r="H5" s="2" t="s">
        <v>9</v>
      </c>
      <c r="J5" s="2" t="s">
        <v>9</v>
      </c>
      <c r="L5" s="2" t="s">
        <v>9</v>
      </c>
      <c r="N5" s="2" t="s">
        <v>9</v>
      </c>
      <c r="P5" s="2" t="s">
        <v>9</v>
      </c>
      <c r="R5" s="2" t="s">
        <v>9</v>
      </c>
      <c r="T5" s="2" t="s">
        <v>9</v>
      </c>
      <c r="V5" s="2" t="s">
        <v>9</v>
      </c>
      <c r="X5" s="2" t="s">
        <v>9</v>
      </c>
      <c r="Z5" s="2" t="s">
        <v>9</v>
      </c>
      <c r="AB5" s="2" t="s">
        <v>9</v>
      </c>
      <c r="AD5" s="2" t="s">
        <v>9</v>
      </c>
      <c r="AF5" s="2" t="s">
        <v>9</v>
      </c>
      <c r="AH5" s="2" t="s">
        <v>9</v>
      </c>
      <c r="AJ5" s="2" t="s">
        <v>9</v>
      </c>
      <c r="AL5" s="2" t="s">
        <v>9</v>
      </c>
      <c r="AN5" s="2" t="s">
        <v>9</v>
      </c>
      <c r="AP5" s="2" t="s">
        <v>10</v>
      </c>
      <c r="AR5" s="2" t="s">
        <v>168</v>
      </c>
      <c r="AT5" s="2" t="s">
        <v>12</v>
      </c>
      <c r="AV5" s="2" t="s">
        <v>12</v>
      </c>
      <c r="AX5" s="2" t="s">
        <v>4</v>
      </c>
      <c r="BG5" s="2">
        <v>3.5</v>
      </c>
      <c r="BH5" s="2">
        <v>17</v>
      </c>
      <c r="BI5" s="2">
        <v>2.5</v>
      </c>
    </row>
    <row r="6" spans="1:60" ht="12">
      <c r="A6" s="111">
        <v>760</v>
      </c>
      <c r="B6" s="2" t="s">
        <v>4</v>
      </c>
      <c r="D6" s="2" t="s">
        <v>10</v>
      </c>
      <c r="F6" s="2" t="s">
        <v>10</v>
      </c>
      <c r="H6" s="2" t="s">
        <v>10</v>
      </c>
      <c r="J6" s="2" t="s">
        <v>10</v>
      </c>
      <c r="L6" s="2" t="s">
        <v>10</v>
      </c>
      <c r="N6" s="2" t="s">
        <v>9</v>
      </c>
      <c r="P6" s="2" t="s">
        <v>9</v>
      </c>
      <c r="R6" s="2" t="s">
        <v>9</v>
      </c>
      <c r="T6" s="2" t="s">
        <v>9</v>
      </c>
      <c r="V6" s="2" t="s">
        <v>9</v>
      </c>
      <c r="X6" s="2" t="s">
        <v>9</v>
      </c>
      <c r="Z6" s="2" t="s">
        <v>9</v>
      </c>
      <c r="AB6" s="2" t="s">
        <v>9</v>
      </c>
      <c r="AD6" s="2" t="s">
        <v>9</v>
      </c>
      <c r="AF6" s="2" t="s">
        <v>9</v>
      </c>
      <c r="AH6" s="2" t="s">
        <v>9</v>
      </c>
      <c r="AJ6" s="2" t="s">
        <v>9</v>
      </c>
      <c r="AL6" s="2" t="s">
        <v>9</v>
      </c>
      <c r="AN6" s="2" t="s">
        <v>9</v>
      </c>
      <c r="AP6" s="2" t="s">
        <v>10</v>
      </c>
      <c r="AR6" s="2" t="s">
        <v>10</v>
      </c>
      <c r="AT6" s="2" t="s">
        <v>10</v>
      </c>
      <c r="AV6" s="2" t="s">
        <v>10</v>
      </c>
      <c r="AX6" s="2" t="s">
        <v>4</v>
      </c>
      <c r="BG6" s="2">
        <v>9</v>
      </c>
      <c r="BH6" s="2">
        <v>14</v>
      </c>
    </row>
    <row r="7" spans="1:61" ht="12">
      <c r="A7" s="111">
        <v>750</v>
      </c>
      <c r="B7" s="2" t="s">
        <v>4</v>
      </c>
      <c r="C7" s="2" t="s">
        <v>9</v>
      </c>
      <c r="E7" s="2" t="s">
        <v>9</v>
      </c>
      <c r="G7" s="2" t="s">
        <v>10</v>
      </c>
      <c r="I7" s="2" t="s">
        <v>9</v>
      </c>
      <c r="K7" s="2" t="s">
        <v>9</v>
      </c>
      <c r="M7" s="2" t="s">
        <v>10</v>
      </c>
      <c r="O7" s="2" t="s">
        <v>9</v>
      </c>
      <c r="Q7" s="2" t="s">
        <v>9</v>
      </c>
      <c r="S7" s="2" t="s">
        <v>10</v>
      </c>
      <c r="U7" s="2" t="s">
        <v>12</v>
      </c>
      <c r="W7" s="2" t="s">
        <v>9</v>
      </c>
      <c r="Y7" s="2" t="s">
        <v>9</v>
      </c>
      <c r="AA7" s="2" t="s">
        <v>10</v>
      </c>
      <c r="AC7" s="2" t="s">
        <v>9</v>
      </c>
      <c r="AE7" s="2" t="s">
        <v>10</v>
      </c>
      <c r="AG7" s="2" t="s">
        <v>9</v>
      </c>
      <c r="AI7" s="2" t="s">
        <v>9</v>
      </c>
      <c r="AK7" s="2" t="s">
        <v>9</v>
      </c>
      <c r="AM7" s="2" t="s">
        <v>10</v>
      </c>
      <c r="AO7" s="2" t="s">
        <v>10</v>
      </c>
      <c r="AQ7" s="2" t="s">
        <v>10</v>
      </c>
      <c r="AS7" s="2" t="s">
        <v>10</v>
      </c>
      <c r="AU7" s="2" t="s">
        <v>10</v>
      </c>
      <c r="AW7" s="2" t="s">
        <v>10</v>
      </c>
      <c r="AY7" s="2" t="s">
        <v>4</v>
      </c>
      <c r="BG7" s="2">
        <v>11</v>
      </c>
      <c r="BH7" s="2">
        <v>12</v>
      </c>
      <c r="BI7" s="2">
        <v>1</v>
      </c>
    </row>
    <row r="8" spans="1:61" ht="12">
      <c r="A8" s="111">
        <v>700</v>
      </c>
      <c r="B8" s="2" t="s">
        <v>4</v>
      </c>
      <c r="C8" s="2" t="s">
        <v>10</v>
      </c>
      <c r="D8" s="2" t="s">
        <v>10</v>
      </c>
      <c r="E8" s="2" t="s">
        <v>12</v>
      </c>
      <c r="F8" s="2" t="s">
        <v>12</v>
      </c>
      <c r="G8" s="2" t="s">
        <v>10</v>
      </c>
      <c r="H8" s="2" t="s">
        <v>10</v>
      </c>
      <c r="I8" s="2" t="s">
        <v>12</v>
      </c>
      <c r="J8" s="2" t="s">
        <v>10</v>
      </c>
      <c r="K8" s="2" t="s">
        <v>10</v>
      </c>
      <c r="L8" s="2" t="s">
        <v>10</v>
      </c>
      <c r="M8" s="2" t="s">
        <v>12</v>
      </c>
      <c r="N8" s="2" t="s">
        <v>10</v>
      </c>
      <c r="O8" s="2" t="s">
        <v>12</v>
      </c>
      <c r="P8" s="2" t="s">
        <v>12</v>
      </c>
      <c r="Q8" s="2" t="s">
        <v>12</v>
      </c>
      <c r="R8" s="2" t="s">
        <v>10</v>
      </c>
      <c r="S8" s="2" t="s">
        <v>10</v>
      </c>
      <c r="T8" s="2" t="s">
        <v>12</v>
      </c>
      <c r="U8" s="2" t="s">
        <v>12</v>
      </c>
      <c r="V8" s="2" t="s">
        <v>10</v>
      </c>
      <c r="W8" s="2" t="s">
        <v>10</v>
      </c>
      <c r="X8" s="2" t="s">
        <v>10</v>
      </c>
      <c r="Y8" s="2" t="s">
        <v>10</v>
      </c>
      <c r="Z8" s="2" t="s">
        <v>10</v>
      </c>
      <c r="AA8" s="2" t="s">
        <v>10</v>
      </c>
      <c r="AB8" s="2" t="s">
        <v>10</v>
      </c>
      <c r="AC8" s="2" t="s">
        <v>10</v>
      </c>
      <c r="AD8" s="2" t="s">
        <v>10</v>
      </c>
      <c r="AE8" s="2" t="s">
        <v>10</v>
      </c>
      <c r="AF8" s="2" t="s">
        <v>10</v>
      </c>
      <c r="AG8" s="2" t="s">
        <v>4</v>
      </c>
      <c r="BG8" s="2">
        <v>21</v>
      </c>
      <c r="BI8" s="2">
        <v>9</v>
      </c>
    </row>
    <row r="9" spans="1:62" ht="12">
      <c r="A9" s="111">
        <v>660</v>
      </c>
      <c r="B9" s="2" t="s">
        <v>4</v>
      </c>
      <c r="C9" s="2" t="s">
        <v>12</v>
      </c>
      <c r="E9" s="2" t="s">
        <v>10</v>
      </c>
      <c r="G9" s="2" t="s">
        <v>10</v>
      </c>
      <c r="I9" s="2" t="s">
        <v>12</v>
      </c>
      <c r="K9" s="2" t="s">
        <v>12</v>
      </c>
      <c r="M9" s="2" t="s">
        <v>5</v>
      </c>
      <c r="O9" s="2" t="s">
        <v>5</v>
      </c>
      <c r="Q9" s="2" t="s">
        <v>12</v>
      </c>
      <c r="S9" s="2" t="s">
        <v>12</v>
      </c>
      <c r="U9" s="2" t="s">
        <v>12</v>
      </c>
      <c r="W9" s="2" t="s">
        <v>12</v>
      </c>
      <c r="Y9" s="2" t="s">
        <v>10</v>
      </c>
      <c r="AA9" s="2" t="s">
        <v>10</v>
      </c>
      <c r="AC9" s="2" t="s">
        <v>12</v>
      </c>
      <c r="AE9" s="2" t="s">
        <v>10</v>
      </c>
      <c r="AG9" s="2" t="s">
        <v>10</v>
      </c>
      <c r="AI9" s="2" t="s">
        <v>12</v>
      </c>
      <c r="AK9" s="2" t="s">
        <v>12</v>
      </c>
      <c r="AM9" s="2" t="s">
        <v>4</v>
      </c>
      <c r="BG9" s="2">
        <v>6</v>
      </c>
      <c r="BI9" s="2">
        <v>10</v>
      </c>
      <c r="BJ9" s="2">
        <v>2</v>
      </c>
    </row>
    <row r="10" spans="1:64" ht="12">
      <c r="A10" s="111">
        <v>620</v>
      </c>
      <c r="B10" s="2" t="s">
        <v>172</v>
      </c>
      <c r="D10" s="2" t="s">
        <v>10</v>
      </c>
      <c r="F10" s="2" t="s">
        <v>10</v>
      </c>
      <c r="H10" s="2" t="s">
        <v>10</v>
      </c>
      <c r="J10" s="2" t="s">
        <v>10</v>
      </c>
      <c r="L10" s="2" t="s">
        <v>9</v>
      </c>
      <c r="N10" s="2" t="s">
        <v>12</v>
      </c>
      <c r="P10" s="2" t="s">
        <v>11</v>
      </c>
      <c r="R10" s="2" t="s">
        <v>10</v>
      </c>
      <c r="T10" s="2" t="s">
        <v>20</v>
      </c>
      <c r="V10" s="2" t="s">
        <v>20</v>
      </c>
      <c r="X10" s="2" t="s">
        <v>9</v>
      </c>
      <c r="Z10" s="2" t="s">
        <v>11</v>
      </c>
      <c r="AB10" s="2" t="s">
        <v>11</v>
      </c>
      <c r="AD10" s="2" t="s">
        <v>9</v>
      </c>
      <c r="AF10" s="2" t="s">
        <v>9</v>
      </c>
      <c r="AH10" s="2" t="s">
        <v>9</v>
      </c>
      <c r="AJ10" s="2" t="s">
        <v>9</v>
      </c>
      <c r="AL10" s="2" t="s">
        <v>9</v>
      </c>
      <c r="AN10" s="2" t="s">
        <v>10</v>
      </c>
      <c r="AP10" s="2" t="s">
        <v>10</v>
      </c>
      <c r="AR10" s="2" t="s">
        <v>9</v>
      </c>
      <c r="AT10" s="2" t="s">
        <v>10</v>
      </c>
      <c r="AV10" s="2" t="s">
        <v>12</v>
      </c>
      <c r="AX10" s="2" t="s">
        <v>4</v>
      </c>
      <c r="BG10" s="2">
        <v>7</v>
      </c>
      <c r="BH10" s="2">
        <v>8</v>
      </c>
      <c r="BI10" s="2">
        <v>2</v>
      </c>
      <c r="BK10" s="2">
        <v>3</v>
      </c>
      <c r="BL10" s="2">
        <v>2</v>
      </c>
    </row>
    <row r="11" spans="1:63" ht="12">
      <c r="A11" s="111">
        <v>580</v>
      </c>
      <c r="B11" s="2" t="s">
        <v>172</v>
      </c>
      <c r="C11" s="2" t="s">
        <v>10</v>
      </c>
      <c r="E11" s="2" t="s">
        <v>12</v>
      </c>
      <c r="G11" s="2" t="s">
        <v>12</v>
      </c>
      <c r="I11" s="2" t="s">
        <v>11</v>
      </c>
      <c r="K11" s="2" t="s">
        <v>10</v>
      </c>
      <c r="M11" s="2" t="s">
        <v>12</v>
      </c>
      <c r="O11" s="2" t="s">
        <v>12</v>
      </c>
      <c r="Q11" s="2" t="s">
        <v>12</v>
      </c>
      <c r="S11" s="2" t="s">
        <v>12</v>
      </c>
      <c r="U11" s="2" t="s">
        <v>12</v>
      </c>
      <c r="W11" s="2" t="s">
        <v>12</v>
      </c>
      <c r="Y11" s="2" t="s">
        <v>10</v>
      </c>
      <c r="AA11" s="2" t="s">
        <v>12</v>
      </c>
      <c r="AC11" s="2" t="s">
        <v>12</v>
      </c>
      <c r="AE11" s="2" t="s">
        <v>12</v>
      </c>
      <c r="AG11" s="2" t="s">
        <v>10</v>
      </c>
      <c r="AH11" s="2" t="s">
        <v>173</v>
      </c>
      <c r="BG11" s="2">
        <v>4</v>
      </c>
      <c r="BI11" s="2">
        <v>11</v>
      </c>
      <c r="BK11" s="2">
        <v>1</v>
      </c>
    </row>
    <row r="12" spans="1:63" ht="12">
      <c r="A12" s="111">
        <v>540</v>
      </c>
      <c r="B12" s="2" t="s">
        <v>4</v>
      </c>
      <c r="C12" s="2" t="s">
        <v>10</v>
      </c>
      <c r="D12" s="2" t="s">
        <v>11</v>
      </c>
      <c r="E12" s="2" t="s">
        <v>11</v>
      </c>
      <c r="F12" s="2" t="s">
        <v>10</v>
      </c>
      <c r="G12" s="2" t="s">
        <v>10</v>
      </c>
      <c r="H12" s="2" t="s">
        <v>10</v>
      </c>
      <c r="I12" s="2" t="s">
        <v>10</v>
      </c>
      <c r="J12" s="2" t="s">
        <v>10</v>
      </c>
      <c r="K12" s="2" t="s">
        <v>10</v>
      </c>
      <c r="L12" s="2" t="s">
        <v>9</v>
      </c>
      <c r="M12" s="2" t="s">
        <v>10</v>
      </c>
      <c r="N12" s="2" t="s">
        <v>9</v>
      </c>
      <c r="O12" s="2" t="s">
        <v>11</v>
      </c>
      <c r="P12" s="2" t="s">
        <v>9</v>
      </c>
      <c r="Q12" s="2" t="s">
        <v>9</v>
      </c>
      <c r="R12" s="2" t="s">
        <v>9</v>
      </c>
      <c r="S12" s="2" t="s">
        <v>12</v>
      </c>
      <c r="T12" s="2" t="s">
        <v>12</v>
      </c>
      <c r="U12" s="2" t="s">
        <v>9</v>
      </c>
      <c r="V12" s="2" t="s">
        <v>9</v>
      </c>
      <c r="W12" s="2" t="s">
        <v>9</v>
      </c>
      <c r="X12" s="2" t="s">
        <v>9</v>
      </c>
      <c r="Y12" s="2" t="s">
        <v>9</v>
      </c>
      <c r="Z12" s="2" t="s">
        <v>9</v>
      </c>
      <c r="AA12" s="2" t="s">
        <v>12</v>
      </c>
      <c r="AB12" s="2" t="s">
        <v>9</v>
      </c>
      <c r="AC12" s="2" t="s">
        <v>11</v>
      </c>
      <c r="AD12" s="2" t="s">
        <v>9</v>
      </c>
      <c r="AE12" s="2" t="s">
        <v>9</v>
      </c>
      <c r="AF12" s="2" t="s">
        <v>12</v>
      </c>
      <c r="AG12" s="2" t="s">
        <v>11</v>
      </c>
      <c r="AH12" s="2" t="s">
        <v>12</v>
      </c>
      <c r="AI12" s="2" t="s">
        <v>12</v>
      </c>
      <c r="AJ12" s="2" t="s">
        <v>10</v>
      </c>
      <c r="AK12" s="2" t="s">
        <v>10</v>
      </c>
      <c r="AL12" s="2" t="s">
        <v>4</v>
      </c>
      <c r="BG12" s="2">
        <v>10</v>
      </c>
      <c r="BH12" s="2">
        <v>14</v>
      </c>
      <c r="BI12" s="2">
        <v>6</v>
      </c>
      <c r="BK12" s="2">
        <v>5</v>
      </c>
    </row>
    <row r="13" spans="1:61" ht="12">
      <c r="A13" s="111">
        <v>500</v>
      </c>
      <c r="B13" s="2" t="s">
        <v>4</v>
      </c>
      <c r="D13" s="2" t="s">
        <v>12</v>
      </c>
      <c r="F13" s="2" t="s">
        <v>10</v>
      </c>
      <c r="H13" s="2" t="s">
        <v>10</v>
      </c>
      <c r="J13" s="2" t="s">
        <v>10</v>
      </c>
      <c r="L13" s="2" t="s">
        <v>10</v>
      </c>
      <c r="N13" s="2" t="s">
        <v>10</v>
      </c>
      <c r="P13" s="2" t="s">
        <v>9</v>
      </c>
      <c r="R13" s="2" t="s">
        <v>9</v>
      </c>
      <c r="T13" s="2" t="s">
        <v>9</v>
      </c>
      <c r="V13" s="2" t="s">
        <v>9</v>
      </c>
      <c r="X13" s="2" t="s">
        <v>9</v>
      </c>
      <c r="Z13" s="2" t="s">
        <v>9</v>
      </c>
      <c r="AB13" s="2" t="s">
        <v>9</v>
      </c>
      <c r="AD13" s="2" t="s">
        <v>9</v>
      </c>
      <c r="AF13" s="2" t="s">
        <v>9</v>
      </c>
      <c r="AH13" s="2" t="s">
        <v>9</v>
      </c>
      <c r="AJ13" s="2" t="s">
        <v>9</v>
      </c>
      <c r="AL13" s="2" t="s">
        <v>9</v>
      </c>
      <c r="AN13" s="2" t="s">
        <v>9</v>
      </c>
      <c r="AP13" s="2" t="s">
        <v>9</v>
      </c>
      <c r="AR13" s="2" t="s">
        <v>9</v>
      </c>
      <c r="AT13" s="2" t="s">
        <v>10</v>
      </c>
      <c r="AV13" s="2" t="s">
        <v>9</v>
      </c>
      <c r="AX13" s="2" t="s">
        <v>9</v>
      </c>
      <c r="AZ13" s="2" t="s">
        <v>10</v>
      </c>
      <c r="BB13" s="2" t="s">
        <v>4</v>
      </c>
      <c r="BG13" s="2">
        <v>6</v>
      </c>
      <c r="BH13" s="2">
        <v>17</v>
      </c>
      <c r="BI13" s="2">
        <v>1</v>
      </c>
    </row>
    <row r="14" spans="1:65" ht="12">
      <c r="A14" s="111">
        <v>470</v>
      </c>
      <c r="B14" s="2" t="s">
        <v>4</v>
      </c>
      <c r="C14" s="2" t="s">
        <v>19</v>
      </c>
      <c r="D14" s="2" t="s">
        <v>10</v>
      </c>
      <c r="E14" s="2" t="s">
        <v>10</v>
      </c>
      <c r="F14" s="2" t="s">
        <v>10</v>
      </c>
      <c r="G14" s="2" t="s">
        <v>10</v>
      </c>
      <c r="H14" s="2" t="s">
        <v>12</v>
      </c>
      <c r="I14" s="2" t="s">
        <v>12</v>
      </c>
      <c r="J14" s="2" t="s">
        <v>10</v>
      </c>
      <c r="K14" s="2" t="s">
        <v>10</v>
      </c>
      <c r="L14" s="2" t="s">
        <v>10</v>
      </c>
      <c r="M14" s="2" t="s">
        <v>12</v>
      </c>
      <c r="N14" s="2" t="s">
        <v>10</v>
      </c>
      <c r="O14" s="2" t="s">
        <v>10</v>
      </c>
      <c r="P14" s="2" t="s">
        <v>10</v>
      </c>
      <c r="Q14" s="2" t="s">
        <v>10</v>
      </c>
      <c r="R14" s="2" t="s">
        <v>9</v>
      </c>
      <c r="S14" s="2" t="s">
        <v>10</v>
      </c>
      <c r="T14" s="2" t="s">
        <v>9</v>
      </c>
      <c r="U14" s="2" t="s">
        <v>164</v>
      </c>
      <c r="V14" s="2" t="s">
        <v>10</v>
      </c>
      <c r="W14" s="2" t="s">
        <v>10</v>
      </c>
      <c r="X14" s="2" t="s">
        <v>10</v>
      </c>
      <c r="Y14" s="2" t="s">
        <v>10</v>
      </c>
      <c r="Z14" s="2" t="s">
        <v>10</v>
      </c>
      <c r="AA14" s="2" t="s">
        <v>10</v>
      </c>
      <c r="AB14" s="2" t="s">
        <v>10</v>
      </c>
      <c r="AC14" s="2" t="s">
        <v>10</v>
      </c>
      <c r="AD14" s="2" t="s">
        <v>10</v>
      </c>
      <c r="AE14" s="2" t="s">
        <v>10</v>
      </c>
      <c r="AF14" s="2" t="s">
        <v>10</v>
      </c>
      <c r="AG14" s="2" t="s">
        <v>10</v>
      </c>
      <c r="AH14" s="2" t="s">
        <v>10</v>
      </c>
      <c r="AI14" s="2" t="s">
        <v>10</v>
      </c>
      <c r="AJ14" s="2" t="s">
        <v>10</v>
      </c>
      <c r="AK14" s="2" t="s">
        <v>4</v>
      </c>
      <c r="BG14" s="2">
        <v>27.5</v>
      </c>
      <c r="BH14" s="2">
        <v>2.5</v>
      </c>
      <c r="BI14" s="2">
        <v>3</v>
      </c>
      <c r="BM14" s="2">
        <v>1</v>
      </c>
    </row>
    <row r="15" spans="1:65" ht="12">
      <c r="A15" s="111">
        <v>460</v>
      </c>
      <c r="B15" s="2" t="s">
        <v>4</v>
      </c>
      <c r="D15" s="2" t="s">
        <v>12</v>
      </c>
      <c r="F15" s="2" t="s">
        <v>10</v>
      </c>
      <c r="H15" s="2" t="s">
        <v>10</v>
      </c>
      <c r="J15" s="2" t="s">
        <v>10</v>
      </c>
      <c r="L15" s="2" t="s">
        <v>10</v>
      </c>
      <c r="N15" s="2" t="s">
        <v>10</v>
      </c>
      <c r="P15" s="2" t="s">
        <v>9</v>
      </c>
      <c r="R15" s="2" t="s">
        <v>9</v>
      </c>
      <c r="T15" s="2" t="s">
        <v>9</v>
      </c>
      <c r="V15" s="2" t="s">
        <v>9</v>
      </c>
      <c r="X15" s="2" t="s">
        <v>9</v>
      </c>
      <c r="Z15" s="2" t="s">
        <v>19</v>
      </c>
      <c r="AB15" s="2" t="s">
        <v>19</v>
      </c>
      <c r="AD15" s="2" t="s">
        <v>9</v>
      </c>
      <c r="AF15" s="2" t="s">
        <v>9</v>
      </c>
      <c r="AH15" s="2" t="s">
        <v>9</v>
      </c>
      <c r="AJ15" s="2" t="s">
        <v>12</v>
      </c>
      <c r="AL15" s="2" t="s">
        <v>11</v>
      </c>
      <c r="AN15" s="2" t="s">
        <v>12</v>
      </c>
      <c r="AP15" s="2" t="s">
        <v>12</v>
      </c>
      <c r="AR15" s="2" t="s">
        <v>12</v>
      </c>
      <c r="AT15" s="2" t="s">
        <v>12</v>
      </c>
      <c r="AV15" s="2" t="s">
        <v>12</v>
      </c>
      <c r="AX15" s="2" t="s">
        <v>12</v>
      </c>
      <c r="AZ15" s="2" t="s">
        <v>4</v>
      </c>
      <c r="BG15" s="2">
        <v>5</v>
      </c>
      <c r="BH15" s="2">
        <v>8</v>
      </c>
      <c r="BI15" s="2">
        <v>8</v>
      </c>
      <c r="BK15" s="2">
        <v>1</v>
      </c>
      <c r="BM15" s="2">
        <v>2</v>
      </c>
    </row>
    <row r="16" spans="1:65" ht="12">
      <c r="A16" s="111">
        <v>450</v>
      </c>
      <c r="B16" s="2" t="s">
        <v>170</v>
      </c>
      <c r="C16" s="2" t="s">
        <v>19</v>
      </c>
      <c r="D16" s="2" t="s">
        <v>19</v>
      </c>
      <c r="E16" s="2" t="s">
        <v>156</v>
      </c>
      <c r="F16" s="2" t="s">
        <v>10</v>
      </c>
      <c r="G16" s="2" t="s">
        <v>5</v>
      </c>
      <c r="H16" s="2" t="s">
        <v>12</v>
      </c>
      <c r="I16" s="2" t="s">
        <v>12</v>
      </c>
      <c r="J16" s="2" t="s">
        <v>11</v>
      </c>
      <c r="K16" s="2" t="s">
        <v>12</v>
      </c>
      <c r="L16" s="2" t="s">
        <v>11</v>
      </c>
      <c r="M16" s="2" t="s">
        <v>171</v>
      </c>
      <c r="N16" s="2" t="s">
        <v>9</v>
      </c>
      <c r="O16" s="2" t="s">
        <v>12</v>
      </c>
      <c r="P16" s="2" t="s">
        <v>9</v>
      </c>
      <c r="Q16" s="2" t="s">
        <v>9</v>
      </c>
      <c r="R16" s="2" t="s">
        <v>9</v>
      </c>
      <c r="S16" s="2" t="s">
        <v>9</v>
      </c>
      <c r="T16" s="2" t="s">
        <v>9</v>
      </c>
      <c r="U16" s="2" t="s">
        <v>9</v>
      </c>
      <c r="V16" s="2" t="s">
        <v>9</v>
      </c>
      <c r="W16" s="2" t="s">
        <v>12</v>
      </c>
      <c r="X16" s="2" t="s">
        <v>9</v>
      </c>
      <c r="Y16" s="2" t="s">
        <v>9</v>
      </c>
      <c r="Z16" s="2" t="s">
        <v>9</v>
      </c>
      <c r="AA16" s="2" t="s">
        <v>9</v>
      </c>
      <c r="AB16" s="2" t="s">
        <v>9</v>
      </c>
      <c r="AC16" s="2" t="s">
        <v>9</v>
      </c>
      <c r="AD16" s="2" t="s">
        <v>9</v>
      </c>
      <c r="AE16" s="2" t="s">
        <v>9</v>
      </c>
      <c r="AF16" s="2" t="s">
        <v>9</v>
      </c>
      <c r="AG16" s="2" t="s">
        <v>4</v>
      </c>
      <c r="BG16" s="2">
        <v>1</v>
      </c>
      <c r="BH16" s="2">
        <v>18</v>
      </c>
      <c r="BI16" s="2">
        <v>6</v>
      </c>
      <c r="BJ16" s="2">
        <v>1.5</v>
      </c>
      <c r="BK16" s="2">
        <v>2</v>
      </c>
      <c r="BM16" s="2">
        <v>2</v>
      </c>
    </row>
    <row r="17" spans="1:61" ht="12">
      <c r="A17" s="111">
        <v>400</v>
      </c>
      <c r="B17" s="2" t="s">
        <v>4</v>
      </c>
      <c r="D17" s="2" t="s">
        <v>10</v>
      </c>
      <c r="F17" s="2" t="s">
        <v>12</v>
      </c>
      <c r="H17" s="2" t="s">
        <v>12</v>
      </c>
      <c r="J17" s="2" t="s">
        <v>10</v>
      </c>
      <c r="L17" s="2" t="s">
        <v>10</v>
      </c>
      <c r="N17" s="2" t="s">
        <v>10</v>
      </c>
      <c r="P17" s="2" t="s">
        <v>10</v>
      </c>
      <c r="R17" s="2" t="s">
        <v>10</v>
      </c>
      <c r="T17" s="2" t="s">
        <v>9</v>
      </c>
      <c r="V17" s="2" t="s">
        <v>9</v>
      </c>
      <c r="X17" s="2" t="s">
        <v>9</v>
      </c>
      <c r="Z17" s="2" t="s">
        <v>9</v>
      </c>
      <c r="AB17" s="2" t="s">
        <v>9</v>
      </c>
      <c r="AD17" s="2" t="s">
        <v>9</v>
      </c>
      <c r="AF17" s="2" t="s">
        <v>9</v>
      </c>
      <c r="AH17" s="2" t="s">
        <v>9</v>
      </c>
      <c r="AJ17" s="2" t="s">
        <v>9</v>
      </c>
      <c r="AL17" s="2" t="s">
        <v>9</v>
      </c>
      <c r="AN17" s="2" t="s">
        <v>10</v>
      </c>
      <c r="AP17" s="2" t="s">
        <v>10</v>
      </c>
      <c r="AR17" s="2" t="s">
        <v>10</v>
      </c>
      <c r="AT17" s="2" t="s">
        <v>10</v>
      </c>
      <c r="AV17" s="2" t="s">
        <v>10</v>
      </c>
      <c r="AX17" s="2" t="s">
        <v>4</v>
      </c>
      <c r="BG17" s="2">
        <v>11</v>
      </c>
      <c r="BH17" s="2">
        <v>10</v>
      </c>
      <c r="BI17" s="2">
        <v>2</v>
      </c>
    </row>
    <row r="18" spans="1:62" ht="12">
      <c r="A18" s="111">
        <v>360</v>
      </c>
      <c r="B18" s="2" t="s">
        <v>4</v>
      </c>
      <c r="C18" s="2" t="s">
        <v>5</v>
      </c>
      <c r="D18" s="2" t="s">
        <v>5</v>
      </c>
      <c r="E18" s="2" t="s">
        <v>5</v>
      </c>
      <c r="F18" s="2" t="s">
        <v>5</v>
      </c>
      <c r="G18" s="2" t="s">
        <v>5</v>
      </c>
      <c r="H18" s="2" t="s">
        <v>5</v>
      </c>
      <c r="I18" s="2" t="s">
        <v>5</v>
      </c>
      <c r="J18" s="2" t="s">
        <v>5</v>
      </c>
      <c r="K18" s="2" t="s">
        <v>26</v>
      </c>
      <c r="L18" s="2" t="s">
        <v>9</v>
      </c>
      <c r="M18" s="2" t="s">
        <v>9</v>
      </c>
      <c r="N18" s="2" t="s">
        <v>9</v>
      </c>
      <c r="O18" s="2" t="s">
        <v>9</v>
      </c>
      <c r="P18" s="2" t="s">
        <v>9</v>
      </c>
      <c r="Q18" s="2" t="s">
        <v>9</v>
      </c>
      <c r="R18" s="2" t="s">
        <v>9</v>
      </c>
      <c r="S18" s="2" t="s">
        <v>12</v>
      </c>
      <c r="T18" s="2" t="s">
        <v>12</v>
      </c>
      <c r="U18" s="2" t="s">
        <v>12</v>
      </c>
      <c r="V18" s="2" t="s">
        <v>12</v>
      </c>
      <c r="W18" s="2" t="s">
        <v>12</v>
      </c>
      <c r="X18" s="2" t="s">
        <v>12</v>
      </c>
      <c r="Y18" s="2" t="s">
        <v>12</v>
      </c>
      <c r="Z18" s="2" t="s">
        <v>12</v>
      </c>
      <c r="AA18" s="2" t="s">
        <v>9</v>
      </c>
      <c r="AB18" s="2" t="s">
        <v>12</v>
      </c>
      <c r="AC18" s="2" t="s">
        <v>12</v>
      </c>
      <c r="AD18" s="2" t="s">
        <v>12</v>
      </c>
      <c r="AE18" s="2" t="s">
        <v>12</v>
      </c>
      <c r="AF18" s="2" t="s">
        <v>12</v>
      </c>
      <c r="AG18" s="2" t="s">
        <v>12</v>
      </c>
      <c r="AH18" s="2" t="s">
        <v>5</v>
      </c>
      <c r="AI18" s="2" t="s">
        <v>4</v>
      </c>
      <c r="BH18" s="2">
        <v>8</v>
      </c>
      <c r="BI18" s="2">
        <v>14</v>
      </c>
      <c r="BJ18" s="2">
        <v>10</v>
      </c>
    </row>
    <row r="19" spans="1:65" ht="12">
      <c r="A19" s="111">
        <v>325</v>
      </c>
      <c r="B19" s="2" t="s">
        <v>4</v>
      </c>
      <c r="C19" s="2" t="s">
        <v>19</v>
      </c>
      <c r="D19" s="2" t="s">
        <v>19</v>
      </c>
      <c r="E19" s="2" t="s">
        <v>19</v>
      </c>
      <c r="F19" s="2" t="s">
        <v>19</v>
      </c>
      <c r="G19" s="2" t="s">
        <v>19</v>
      </c>
      <c r="H19" s="2" t="s">
        <v>19</v>
      </c>
      <c r="I19" s="2" t="s">
        <v>19</v>
      </c>
      <c r="J19" s="2" t="s">
        <v>9</v>
      </c>
      <c r="K19" s="2" t="s">
        <v>9</v>
      </c>
      <c r="L19" s="2" t="s">
        <v>9</v>
      </c>
      <c r="M19" s="2" t="s">
        <v>9</v>
      </c>
      <c r="N19" s="2" t="s">
        <v>9</v>
      </c>
      <c r="O19" s="2" t="s">
        <v>9</v>
      </c>
      <c r="P19" s="2" t="s">
        <v>9</v>
      </c>
      <c r="Q19" s="2" t="s">
        <v>9</v>
      </c>
      <c r="R19" s="2" t="s">
        <v>9</v>
      </c>
      <c r="S19" s="2" t="s">
        <v>12</v>
      </c>
      <c r="T19" s="2" t="s">
        <v>12</v>
      </c>
      <c r="U19" s="2" t="s">
        <v>12</v>
      </c>
      <c r="V19" s="2" t="s">
        <v>12</v>
      </c>
      <c r="W19" s="2" t="s">
        <v>12</v>
      </c>
      <c r="X19" s="2" t="s">
        <v>12</v>
      </c>
      <c r="Y19" s="2" t="s">
        <v>12</v>
      </c>
      <c r="Z19" s="2" t="s">
        <v>12</v>
      </c>
      <c r="AA19" s="2" t="s">
        <v>12</v>
      </c>
      <c r="AB19" s="2" t="s">
        <v>12</v>
      </c>
      <c r="AC19" s="2" t="s">
        <v>12</v>
      </c>
      <c r="AD19" s="2" t="s">
        <v>12</v>
      </c>
      <c r="AE19" s="2" t="s">
        <v>12</v>
      </c>
      <c r="AF19" s="2" t="s">
        <v>12</v>
      </c>
      <c r="AG19" s="2" t="s">
        <v>12</v>
      </c>
      <c r="AH19" s="2" t="s">
        <v>12</v>
      </c>
      <c r="AI19" s="2" t="s">
        <v>4</v>
      </c>
      <c r="BH19" s="2">
        <v>9</v>
      </c>
      <c r="BI19" s="2">
        <v>16</v>
      </c>
      <c r="BM19" s="2">
        <v>7</v>
      </c>
    </row>
    <row r="20" spans="1:65" ht="12">
      <c r="A20" s="111">
        <v>280</v>
      </c>
      <c r="B20" s="2" t="s">
        <v>4</v>
      </c>
      <c r="C20" s="2" t="s">
        <v>168</v>
      </c>
      <c r="E20" s="2" t="s">
        <v>12</v>
      </c>
      <c r="G20" s="2" t="s">
        <v>12</v>
      </c>
      <c r="I20" s="2" t="s">
        <v>12</v>
      </c>
      <c r="K20" s="2" t="s">
        <v>12</v>
      </c>
      <c r="M20" s="2" t="s">
        <v>12</v>
      </c>
      <c r="O20" s="2" t="s">
        <v>12</v>
      </c>
      <c r="Q20" s="2" t="s">
        <v>12</v>
      </c>
      <c r="S20" s="2" t="s">
        <v>12</v>
      </c>
      <c r="U20" s="2" t="s">
        <v>12</v>
      </c>
      <c r="W20" s="2" t="s">
        <v>9</v>
      </c>
      <c r="Y20" s="2" t="s">
        <v>9</v>
      </c>
      <c r="AA20" s="2" t="s">
        <v>9</v>
      </c>
      <c r="AC20" s="2" t="s">
        <v>9</v>
      </c>
      <c r="AE20" s="2" t="s">
        <v>9</v>
      </c>
      <c r="AG20" s="2" t="s">
        <v>19</v>
      </c>
      <c r="AI20" s="2" t="s">
        <v>19</v>
      </c>
      <c r="AK20" s="2" t="s">
        <v>4</v>
      </c>
      <c r="BG20" s="2">
        <v>0.5</v>
      </c>
      <c r="BH20" s="2">
        <v>5</v>
      </c>
      <c r="BI20" s="2">
        <v>9.5</v>
      </c>
      <c r="BM20" s="2">
        <v>2</v>
      </c>
    </row>
    <row r="21" spans="1:65" ht="12">
      <c r="A21" s="111">
        <v>240</v>
      </c>
      <c r="C21" s="2" t="s">
        <v>10</v>
      </c>
      <c r="D21" s="2" t="s">
        <v>10</v>
      </c>
      <c r="E21" s="2" t="s">
        <v>10</v>
      </c>
      <c r="F21" s="2" t="s">
        <v>169</v>
      </c>
      <c r="G21" s="2" t="s">
        <v>12</v>
      </c>
      <c r="H21" s="2" t="s">
        <v>12</v>
      </c>
      <c r="I21" s="2" t="s">
        <v>19</v>
      </c>
      <c r="J21" s="2" t="s">
        <v>9</v>
      </c>
      <c r="K21" s="2" t="s">
        <v>10</v>
      </c>
      <c r="L21" s="2" t="s">
        <v>35</v>
      </c>
      <c r="M21" s="2" t="s">
        <v>9</v>
      </c>
      <c r="N21" s="2" t="s">
        <v>9</v>
      </c>
      <c r="O21" s="2" t="s">
        <v>9</v>
      </c>
      <c r="P21" s="2" t="s">
        <v>12</v>
      </c>
      <c r="Q21" s="2" t="s">
        <v>12</v>
      </c>
      <c r="R21" s="2" t="s">
        <v>12</v>
      </c>
      <c r="S21" s="2" t="s">
        <v>12</v>
      </c>
      <c r="T21" s="2" t="s">
        <v>15</v>
      </c>
      <c r="U21" s="2" t="s">
        <v>12</v>
      </c>
      <c r="V21" s="2" t="s">
        <v>12</v>
      </c>
      <c r="W21" s="2" t="s">
        <v>5</v>
      </c>
      <c r="X21" s="2" t="s">
        <v>10</v>
      </c>
      <c r="Y21" s="2" t="s">
        <v>12</v>
      </c>
      <c r="Z21" s="2" t="s">
        <v>5</v>
      </c>
      <c r="AA21" s="2" t="s">
        <v>4</v>
      </c>
      <c r="BG21" s="2">
        <v>6.5</v>
      </c>
      <c r="BH21" s="2">
        <v>4.5</v>
      </c>
      <c r="BI21" s="2">
        <v>10</v>
      </c>
      <c r="BJ21" s="2">
        <v>2</v>
      </c>
      <c r="BM21" s="2">
        <v>1</v>
      </c>
    </row>
    <row r="22" spans="1:61" ht="12">
      <c r="A22" s="111">
        <v>205</v>
      </c>
      <c r="B22" s="2" t="s">
        <v>4</v>
      </c>
      <c r="D22" s="2" t="s">
        <v>9</v>
      </c>
      <c r="F22" s="2" t="s">
        <v>10</v>
      </c>
      <c r="H22" s="2" t="s">
        <v>10</v>
      </c>
      <c r="J22" s="2" t="s">
        <v>12</v>
      </c>
      <c r="L22" s="2" t="s">
        <v>9</v>
      </c>
      <c r="N22" s="2" t="s">
        <v>9</v>
      </c>
      <c r="P22" s="2" t="s">
        <v>9</v>
      </c>
      <c r="R22" s="2" t="s">
        <v>9</v>
      </c>
      <c r="T22" s="2" t="s">
        <v>9</v>
      </c>
      <c r="V22" s="2" t="s">
        <v>9</v>
      </c>
      <c r="X22" s="2" t="s">
        <v>9</v>
      </c>
      <c r="Z22" s="2" t="s">
        <v>9</v>
      </c>
      <c r="AB22" s="2" t="s">
        <v>9</v>
      </c>
      <c r="AD22" s="2" t="s">
        <v>9</v>
      </c>
      <c r="AF22" s="2" t="s">
        <v>10</v>
      </c>
      <c r="AH22" s="2" t="s">
        <v>12</v>
      </c>
      <c r="AJ22" s="2" t="s">
        <v>12</v>
      </c>
      <c r="AL22" s="2" t="s">
        <v>10</v>
      </c>
      <c r="AN22" s="2" t="s">
        <v>4</v>
      </c>
      <c r="BG22" s="2">
        <v>4</v>
      </c>
      <c r="BH22" s="2">
        <v>11</v>
      </c>
      <c r="BI22" s="2">
        <v>3</v>
      </c>
    </row>
    <row r="23" spans="1:61" ht="12">
      <c r="A23" s="111">
        <v>195</v>
      </c>
      <c r="B23" s="2" t="s">
        <v>4</v>
      </c>
      <c r="D23" s="2" t="s">
        <v>12</v>
      </c>
      <c r="F23" s="2" t="s">
        <v>12</v>
      </c>
      <c r="H23" s="2" t="s">
        <v>10</v>
      </c>
      <c r="J23" s="2" t="s">
        <v>12</v>
      </c>
      <c r="L23" s="2" t="s">
        <v>9</v>
      </c>
      <c r="N23" s="2" t="s">
        <v>9</v>
      </c>
      <c r="P23" s="2" t="s">
        <v>9</v>
      </c>
      <c r="R23" s="2" t="s">
        <v>9</v>
      </c>
      <c r="T23" s="2" t="s">
        <v>9</v>
      </c>
      <c r="V23" s="2" t="s">
        <v>9</v>
      </c>
      <c r="X23" s="2" t="s">
        <v>9</v>
      </c>
      <c r="Z23" s="2" t="s">
        <v>9</v>
      </c>
      <c r="AB23" s="2" t="s">
        <v>9</v>
      </c>
      <c r="AD23" s="2" t="s">
        <v>9</v>
      </c>
      <c r="AF23" s="2" t="s">
        <v>10</v>
      </c>
      <c r="AH23" s="2" t="s">
        <v>12</v>
      </c>
      <c r="AJ23" s="2" t="s">
        <v>12</v>
      </c>
      <c r="AL23" s="2" t="s">
        <v>12</v>
      </c>
      <c r="AN23" s="2" t="s">
        <v>167</v>
      </c>
      <c r="AP23" s="2" t="s">
        <v>10</v>
      </c>
      <c r="AR23" s="2" t="s">
        <v>4</v>
      </c>
      <c r="BG23" s="2">
        <v>3.5</v>
      </c>
      <c r="BH23" s="2">
        <v>10</v>
      </c>
      <c r="BI23" s="2">
        <v>6.5</v>
      </c>
    </row>
    <row r="24" spans="1:63" ht="12">
      <c r="A24" s="111">
        <v>185</v>
      </c>
      <c r="B24" s="2" t="s">
        <v>4</v>
      </c>
      <c r="C24" s="2" t="s">
        <v>10</v>
      </c>
      <c r="D24" s="2" t="s">
        <v>10</v>
      </c>
      <c r="E24" s="2" t="s">
        <v>12</v>
      </c>
      <c r="F24" s="2" t="s">
        <v>12</v>
      </c>
      <c r="G24" s="2" t="s">
        <v>12</v>
      </c>
      <c r="H24" s="2" t="s">
        <v>12</v>
      </c>
      <c r="I24" s="2" t="s">
        <v>12</v>
      </c>
      <c r="J24" s="2" t="s">
        <v>12</v>
      </c>
      <c r="K24" s="2" t="s">
        <v>9</v>
      </c>
      <c r="L24" s="2" t="s">
        <v>9</v>
      </c>
      <c r="M24" s="2" t="s">
        <v>9</v>
      </c>
      <c r="N24" s="2" t="s">
        <v>9</v>
      </c>
      <c r="O24" s="2" t="s">
        <v>9</v>
      </c>
      <c r="P24" s="2" t="s">
        <v>9</v>
      </c>
      <c r="Q24" s="2" t="s">
        <v>9</v>
      </c>
      <c r="R24" s="2" t="s">
        <v>9</v>
      </c>
      <c r="S24" s="2" t="s">
        <v>9</v>
      </c>
      <c r="T24" s="2" t="s">
        <v>9</v>
      </c>
      <c r="U24" s="2" t="s">
        <v>9</v>
      </c>
      <c r="V24" s="2" t="s">
        <v>9</v>
      </c>
      <c r="W24" s="2" t="s">
        <v>9</v>
      </c>
      <c r="X24" s="2" t="s">
        <v>9</v>
      </c>
      <c r="Y24" s="2" t="s">
        <v>9</v>
      </c>
      <c r="Z24" s="2" t="s">
        <v>9</v>
      </c>
      <c r="AA24" s="2" t="s">
        <v>9</v>
      </c>
      <c r="AB24" s="2" t="s">
        <v>9</v>
      </c>
      <c r="AC24" s="2" t="s">
        <v>10</v>
      </c>
      <c r="AD24" s="2" t="s">
        <v>10</v>
      </c>
      <c r="AE24" s="2" t="s">
        <v>11</v>
      </c>
      <c r="AF24" s="2" t="s">
        <v>4</v>
      </c>
      <c r="BG24" s="2">
        <v>4</v>
      </c>
      <c r="BH24" s="2">
        <v>18</v>
      </c>
      <c r="BI24" s="2">
        <v>6</v>
      </c>
      <c r="BK24" s="2">
        <v>1</v>
      </c>
    </row>
    <row r="25" spans="1:65" ht="12">
      <c r="A25" s="111">
        <v>160</v>
      </c>
      <c r="B25" s="2" t="s">
        <v>4</v>
      </c>
      <c r="C25" s="2" t="s">
        <v>12</v>
      </c>
      <c r="D25" s="2" t="s">
        <v>19</v>
      </c>
      <c r="E25" s="2" t="s">
        <v>19</v>
      </c>
      <c r="F25" s="2" t="s">
        <v>10</v>
      </c>
      <c r="G25" s="2" t="s">
        <v>10</v>
      </c>
      <c r="H25" s="2" t="s">
        <v>9</v>
      </c>
      <c r="I25" s="2" t="s">
        <v>9</v>
      </c>
      <c r="J25" s="2" t="s">
        <v>9</v>
      </c>
      <c r="K25" s="2" t="s">
        <v>9</v>
      </c>
      <c r="L25" s="2" t="s">
        <v>9</v>
      </c>
      <c r="M25" s="2" t="s">
        <v>9</v>
      </c>
      <c r="N25" s="2" t="s">
        <v>9</v>
      </c>
      <c r="O25" s="2" t="s">
        <v>9</v>
      </c>
      <c r="P25" s="2" t="s">
        <v>9</v>
      </c>
      <c r="Q25" s="2" t="s">
        <v>9</v>
      </c>
      <c r="R25" s="2" t="s">
        <v>9</v>
      </c>
      <c r="S25" s="2" t="s">
        <v>9</v>
      </c>
      <c r="T25" s="2" t="s">
        <v>9</v>
      </c>
      <c r="U25" s="2" t="s">
        <v>9</v>
      </c>
      <c r="V25" s="2" t="s">
        <v>9</v>
      </c>
      <c r="W25" s="2" t="s">
        <v>9</v>
      </c>
      <c r="X25" s="2" t="s">
        <v>9</v>
      </c>
      <c r="Y25" s="2" t="s">
        <v>9</v>
      </c>
      <c r="Z25" s="2" t="s">
        <v>10</v>
      </c>
      <c r="AA25" s="2" t="s">
        <v>9</v>
      </c>
      <c r="AB25" s="2" t="s">
        <v>169</v>
      </c>
      <c r="AC25" s="2" t="s">
        <v>12</v>
      </c>
      <c r="AD25" s="2" t="s">
        <v>12</v>
      </c>
      <c r="AE25" s="2" t="s">
        <v>12</v>
      </c>
      <c r="AF25" s="2" t="s">
        <v>12</v>
      </c>
      <c r="AG25" s="2" t="s">
        <v>12</v>
      </c>
      <c r="AH25" s="2" t="s">
        <v>5</v>
      </c>
      <c r="AI25" s="2" t="s">
        <v>5</v>
      </c>
      <c r="AJ25" s="2" t="s">
        <v>5</v>
      </c>
      <c r="AK25" s="2" t="s">
        <v>5</v>
      </c>
      <c r="AL25" s="2" t="s">
        <v>5</v>
      </c>
      <c r="AM25" s="2" t="s">
        <v>4</v>
      </c>
      <c r="BG25" s="2">
        <v>4</v>
      </c>
      <c r="BH25" s="2">
        <v>19</v>
      </c>
      <c r="BI25" s="2">
        <v>6</v>
      </c>
      <c r="BJ25" s="2">
        <v>5</v>
      </c>
      <c r="BM25" s="2">
        <v>2</v>
      </c>
    </row>
    <row r="26" spans="1:61" ht="12">
      <c r="A26" s="111">
        <v>140</v>
      </c>
      <c r="B26" s="2" t="s">
        <v>4</v>
      </c>
      <c r="C26" s="2" t="s">
        <v>12</v>
      </c>
      <c r="D26" s="2" t="s">
        <v>12</v>
      </c>
      <c r="E26" s="2" t="s">
        <v>12</v>
      </c>
      <c r="F26" s="2" t="s">
        <v>10</v>
      </c>
      <c r="G26" s="2" t="s">
        <v>167</v>
      </c>
      <c r="H26" s="2" t="s">
        <v>167</v>
      </c>
      <c r="I26" s="2" t="s">
        <v>9</v>
      </c>
      <c r="J26" s="2" t="s">
        <v>9</v>
      </c>
      <c r="K26" s="2" t="s">
        <v>9</v>
      </c>
      <c r="L26" s="2" t="s">
        <v>9</v>
      </c>
      <c r="M26" s="2" t="s">
        <v>9</v>
      </c>
      <c r="N26" s="2" t="s">
        <v>9</v>
      </c>
      <c r="O26" s="2" t="s">
        <v>9</v>
      </c>
      <c r="P26" s="2" t="s">
        <v>9</v>
      </c>
      <c r="Q26" s="2" t="s">
        <v>9</v>
      </c>
      <c r="R26" s="2" t="s">
        <v>9</v>
      </c>
      <c r="S26" s="2" t="s">
        <v>9</v>
      </c>
      <c r="T26" s="2" t="s">
        <v>9</v>
      </c>
      <c r="U26" s="2" t="s">
        <v>9</v>
      </c>
      <c r="V26" s="2" t="s">
        <v>9</v>
      </c>
      <c r="W26" s="2" t="s">
        <v>9</v>
      </c>
      <c r="X26" s="2" t="s">
        <v>9</v>
      </c>
      <c r="Y26" s="2" t="s">
        <v>9</v>
      </c>
      <c r="Z26" s="2" t="s">
        <v>9</v>
      </c>
      <c r="AA26" s="2" t="s">
        <v>9</v>
      </c>
      <c r="AB26" s="2" t="s">
        <v>12</v>
      </c>
      <c r="AC26" s="2" t="s">
        <v>12</v>
      </c>
      <c r="AD26" s="2" t="s">
        <v>168</v>
      </c>
      <c r="AE26" s="2" t="s">
        <v>4</v>
      </c>
      <c r="BG26" s="2">
        <v>2.5</v>
      </c>
      <c r="BH26" s="2">
        <v>19</v>
      </c>
      <c r="BI26" s="2">
        <v>6.5</v>
      </c>
    </row>
    <row r="27" spans="1:65" ht="12">
      <c r="A27" s="111">
        <v>120</v>
      </c>
      <c r="B27" s="2" t="s">
        <v>4</v>
      </c>
      <c r="C27" s="2" t="s">
        <v>19</v>
      </c>
      <c r="E27" s="2" t="s">
        <v>12</v>
      </c>
      <c r="G27" s="2" t="s">
        <v>9</v>
      </c>
      <c r="I27" s="2" t="s">
        <v>9</v>
      </c>
      <c r="K27" s="2" t="s">
        <v>9</v>
      </c>
      <c r="M27" s="2" t="s">
        <v>9</v>
      </c>
      <c r="O27" s="2" t="s">
        <v>9</v>
      </c>
      <c r="Q27" s="2" t="s">
        <v>9</v>
      </c>
      <c r="S27" s="2" t="s">
        <v>9</v>
      </c>
      <c r="U27" s="2" t="s">
        <v>9</v>
      </c>
      <c r="W27" s="2" t="s">
        <v>9</v>
      </c>
      <c r="Y27" s="2" t="s">
        <v>9</v>
      </c>
      <c r="AA27" s="2" t="s">
        <v>9</v>
      </c>
      <c r="AC27" s="2" t="s">
        <v>9</v>
      </c>
      <c r="AE27" s="2" t="s">
        <v>9</v>
      </c>
      <c r="AG27" s="2" t="s">
        <v>9</v>
      </c>
      <c r="AI27" s="2" t="s">
        <v>9</v>
      </c>
      <c r="AK27" s="2" t="s">
        <v>10</v>
      </c>
      <c r="AM27" s="2" t="s">
        <v>10</v>
      </c>
      <c r="AO27" s="2" t="s">
        <v>10</v>
      </c>
      <c r="AQ27" s="2" t="s">
        <v>12</v>
      </c>
      <c r="AS27" s="2" t="s">
        <v>12</v>
      </c>
      <c r="AT27" s="2" t="s">
        <v>4</v>
      </c>
      <c r="BG27" s="2">
        <v>3</v>
      </c>
      <c r="BH27" s="2">
        <v>15</v>
      </c>
      <c r="BI27" s="2">
        <v>3</v>
      </c>
      <c r="BM27" s="2">
        <v>1</v>
      </c>
    </row>
    <row r="28" spans="1:65" ht="12">
      <c r="A28" s="111">
        <v>110</v>
      </c>
      <c r="B28" s="2" t="s">
        <v>4</v>
      </c>
      <c r="C28" s="2" t="s">
        <v>5</v>
      </c>
      <c r="D28" s="2" t="s">
        <v>12</v>
      </c>
      <c r="E28" s="2" t="s">
        <v>12</v>
      </c>
      <c r="F28" s="2" t="s">
        <v>12</v>
      </c>
      <c r="G28" s="2" t="s">
        <v>12</v>
      </c>
      <c r="H28" s="2" t="s">
        <v>10</v>
      </c>
      <c r="I28" s="2" t="s">
        <v>9</v>
      </c>
      <c r="J28" s="2" t="s">
        <v>9</v>
      </c>
      <c r="K28" s="2" t="s">
        <v>9</v>
      </c>
      <c r="L28" s="2" t="s">
        <v>9</v>
      </c>
      <c r="M28" s="2" t="s">
        <v>9</v>
      </c>
      <c r="N28" s="2" t="s">
        <v>9</v>
      </c>
      <c r="O28" s="2" t="s">
        <v>9</v>
      </c>
      <c r="P28" s="2" t="s">
        <v>9</v>
      </c>
      <c r="Q28" s="2" t="s">
        <v>9</v>
      </c>
      <c r="R28" s="2" t="s">
        <v>9</v>
      </c>
      <c r="S28" s="2" t="s">
        <v>9</v>
      </c>
      <c r="T28" s="2" t="s">
        <v>9</v>
      </c>
      <c r="U28" s="2" t="s">
        <v>9</v>
      </c>
      <c r="V28" s="2" t="s">
        <v>9</v>
      </c>
      <c r="W28" s="2" t="s">
        <v>9</v>
      </c>
      <c r="X28" s="2" t="s">
        <v>9</v>
      </c>
      <c r="Y28" s="2" t="s">
        <v>9</v>
      </c>
      <c r="Z28" s="2" t="s">
        <v>9</v>
      </c>
      <c r="AA28" s="2" t="s">
        <v>9</v>
      </c>
      <c r="AB28" s="2" t="s">
        <v>9</v>
      </c>
      <c r="AC28" s="2" t="s">
        <v>9</v>
      </c>
      <c r="AD28" s="2" t="s">
        <v>162</v>
      </c>
      <c r="AE28" s="2" t="s">
        <v>19</v>
      </c>
      <c r="AF28" s="2" t="s">
        <v>19</v>
      </c>
      <c r="AG28" s="2" t="s">
        <v>11</v>
      </c>
      <c r="AH28" s="2" t="s">
        <v>12</v>
      </c>
      <c r="AI28" s="2" t="s">
        <v>12</v>
      </c>
      <c r="AJ28" s="2" t="s">
        <v>4</v>
      </c>
      <c r="BG28" s="2">
        <v>1</v>
      </c>
      <c r="BH28" s="2">
        <v>21.5</v>
      </c>
      <c r="BI28" s="2">
        <v>6</v>
      </c>
      <c r="BJ28" s="2">
        <v>1</v>
      </c>
      <c r="BK28" s="2">
        <v>1</v>
      </c>
      <c r="BM28" s="2">
        <v>2.5</v>
      </c>
    </row>
    <row r="29" spans="1:62" ht="12">
      <c r="A29" s="111">
        <v>100</v>
      </c>
      <c r="B29" s="2" t="s">
        <v>4</v>
      </c>
      <c r="C29" s="2" t="s">
        <v>5</v>
      </c>
      <c r="D29" s="2" t="s">
        <v>5</v>
      </c>
      <c r="F29" s="2" t="s">
        <v>5</v>
      </c>
      <c r="H29" s="2" t="s">
        <v>12</v>
      </c>
      <c r="J29" s="2" t="s">
        <v>85</v>
      </c>
      <c r="L29" s="2" t="s">
        <v>9</v>
      </c>
      <c r="N29" s="2" t="s">
        <v>9</v>
      </c>
      <c r="P29" s="2" t="s">
        <v>9</v>
      </c>
      <c r="R29" s="2" t="s">
        <v>9</v>
      </c>
      <c r="T29" s="2" t="s">
        <v>9</v>
      </c>
      <c r="V29" s="2" t="s">
        <v>9</v>
      </c>
      <c r="X29" s="2" t="s">
        <v>9</v>
      </c>
      <c r="Z29" s="2" t="s">
        <v>9</v>
      </c>
      <c r="AB29" s="2" t="s">
        <v>166</v>
      </c>
      <c r="AD29" s="2" t="s">
        <v>9</v>
      </c>
      <c r="AF29" s="2" t="s">
        <v>12</v>
      </c>
      <c r="AH29" s="2" t="s">
        <v>10</v>
      </c>
      <c r="AJ29" s="2" t="s">
        <v>12</v>
      </c>
      <c r="AL29" s="2" t="s">
        <v>9</v>
      </c>
      <c r="AN29" s="2" t="s">
        <v>4</v>
      </c>
      <c r="BG29" s="2">
        <v>1</v>
      </c>
      <c r="BH29" s="2">
        <v>12</v>
      </c>
      <c r="BI29" s="2">
        <v>3</v>
      </c>
      <c r="BJ29" s="2">
        <v>3</v>
      </c>
    </row>
    <row r="30" spans="1:65" ht="12">
      <c r="A30" s="111">
        <v>90</v>
      </c>
      <c r="B30" s="2" t="s">
        <v>4</v>
      </c>
      <c r="C30" s="2" t="s">
        <v>19</v>
      </c>
      <c r="D30" s="2" t="s">
        <v>19</v>
      </c>
      <c r="E30" s="2" t="s">
        <v>19</v>
      </c>
      <c r="F30" s="2" t="s">
        <v>10</v>
      </c>
      <c r="G30" s="2" t="s">
        <v>10</v>
      </c>
      <c r="H30" s="2" t="s">
        <v>12</v>
      </c>
      <c r="I30" s="2" t="s">
        <v>12</v>
      </c>
      <c r="J30" s="2" t="s">
        <v>12</v>
      </c>
      <c r="K30" s="2" t="s">
        <v>9</v>
      </c>
      <c r="L30" s="2" t="s">
        <v>9</v>
      </c>
      <c r="M30" s="2" t="s">
        <v>9</v>
      </c>
      <c r="N30" s="2" t="s">
        <v>9</v>
      </c>
      <c r="O30" s="2" t="s">
        <v>9</v>
      </c>
      <c r="P30" s="2" t="s">
        <v>9</v>
      </c>
      <c r="Q30" s="2" t="s">
        <v>9</v>
      </c>
      <c r="R30" s="2" t="s">
        <v>9</v>
      </c>
      <c r="S30" s="2" t="s">
        <v>9</v>
      </c>
      <c r="T30" s="2" t="s">
        <v>9</v>
      </c>
      <c r="U30" s="2" t="s">
        <v>9</v>
      </c>
      <c r="V30" s="2" t="s">
        <v>9</v>
      </c>
      <c r="W30" s="2" t="s">
        <v>12</v>
      </c>
      <c r="X30" s="2" t="s">
        <v>9</v>
      </c>
      <c r="Y30" s="2" t="s">
        <v>9</v>
      </c>
      <c r="Z30" s="2" t="s">
        <v>9</v>
      </c>
      <c r="AA30" s="2" t="s">
        <v>9</v>
      </c>
      <c r="AB30" s="2" t="s">
        <v>12</v>
      </c>
      <c r="AC30" s="2" t="s">
        <v>12</v>
      </c>
      <c r="AD30" s="2" t="s">
        <v>164</v>
      </c>
      <c r="AE30" s="2" t="s">
        <v>12</v>
      </c>
      <c r="AF30" s="2" t="s">
        <v>12</v>
      </c>
      <c r="AG30" s="2" t="s">
        <v>165</v>
      </c>
      <c r="BG30" s="2">
        <v>2.5</v>
      </c>
      <c r="BH30" s="2">
        <v>16.5</v>
      </c>
      <c r="BI30" s="2">
        <v>8</v>
      </c>
      <c r="BM30" s="2">
        <v>3</v>
      </c>
    </row>
    <row r="31" spans="1:63" ht="12">
      <c r="A31" s="111">
        <v>80</v>
      </c>
      <c r="B31" s="2" t="s">
        <v>4</v>
      </c>
      <c r="C31" s="2" t="s">
        <v>5</v>
      </c>
      <c r="D31" s="2" t="s">
        <v>5</v>
      </c>
      <c r="E31" s="2" t="s">
        <v>5</v>
      </c>
      <c r="F31" s="2" t="s">
        <v>66</v>
      </c>
      <c r="G31" s="2" t="s">
        <v>5</v>
      </c>
      <c r="H31" s="2" t="s">
        <v>12</v>
      </c>
      <c r="I31" s="2" t="s">
        <v>12</v>
      </c>
      <c r="J31" s="2" t="s">
        <v>12</v>
      </c>
      <c r="K31" s="2" t="s">
        <v>12</v>
      </c>
      <c r="L31" s="2" t="s">
        <v>12</v>
      </c>
      <c r="M31" s="2" t="s">
        <v>15</v>
      </c>
      <c r="N31" s="2" t="s">
        <v>12</v>
      </c>
      <c r="O31" s="2" t="s">
        <v>9</v>
      </c>
      <c r="P31" s="2" t="s">
        <v>9</v>
      </c>
      <c r="Q31" s="2" t="s">
        <v>9</v>
      </c>
      <c r="R31" s="2" t="s">
        <v>9</v>
      </c>
      <c r="S31" s="2" t="s">
        <v>9</v>
      </c>
      <c r="T31" s="2" t="s">
        <v>9</v>
      </c>
      <c r="U31" s="2" t="s">
        <v>9</v>
      </c>
      <c r="V31" s="2" t="s">
        <v>9</v>
      </c>
      <c r="W31" s="2" t="s">
        <v>9</v>
      </c>
      <c r="X31" s="2" t="s">
        <v>11</v>
      </c>
      <c r="Y31" s="2" t="s">
        <v>11</v>
      </c>
      <c r="Z31" s="2" t="s">
        <v>9</v>
      </c>
      <c r="AA31" s="2" t="s">
        <v>160</v>
      </c>
      <c r="AB31" s="2" t="s">
        <v>9</v>
      </c>
      <c r="AC31" s="2" t="s">
        <v>9</v>
      </c>
      <c r="AD31" s="2" t="s">
        <v>9</v>
      </c>
      <c r="AE31" s="2" t="s">
        <v>9</v>
      </c>
      <c r="AF31" s="2" t="s">
        <v>12</v>
      </c>
      <c r="AG31" s="2" t="s">
        <v>12</v>
      </c>
      <c r="AH31" s="2" t="s">
        <v>12</v>
      </c>
      <c r="AI31" s="2" t="s">
        <v>12</v>
      </c>
      <c r="AJ31" s="2" t="s">
        <v>12</v>
      </c>
      <c r="AK31" s="2" t="s">
        <v>12</v>
      </c>
      <c r="AL31" s="2" t="s">
        <v>4</v>
      </c>
      <c r="BH31" s="2">
        <v>15</v>
      </c>
      <c r="BI31" s="2">
        <v>13</v>
      </c>
      <c r="BJ31" s="2">
        <v>4.5</v>
      </c>
      <c r="BK31" s="2">
        <v>2.5</v>
      </c>
    </row>
    <row r="32" spans="1:65" ht="12">
      <c r="A32" s="111">
        <v>70</v>
      </c>
      <c r="B32" s="2" t="s">
        <v>4</v>
      </c>
      <c r="C32" s="2" t="s">
        <v>12</v>
      </c>
      <c r="D32" s="2" t="s">
        <v>12</v>
      </c>
      <c r="E32" s="2" t="s">
        <v>12</v>
      </c>
      <c r="F32" s="2" t="s">
        <v>12</v>
      </c>
      <c r="G32" s="2" t="s">
        <v>9</v>
      </c>
      <c r="H32" s="2" t="s">
        <v>9</v>
      </c>
      <c r="I32" s="2" t="s">
        <v>9</v>
      </c>
      <c r="J32" s="2" t="s">
        <v>9</v>
      </c>
      <c r="K32" s="2" t="s">
        <v>9</v>
      </c>
      <c r="L32" s="2" t="s">
        <v>9</v>
      </c>
      <c r="M32" s="2" t="s">
        <v>9</v>
      </c>
      <c r="N32" s="2" t="s">
        <v>9</v>
      </c>
      <c r="O32" s="2" t="s">
        <v>9</v>
      </c>
      <c r="P32" s="2" t="s">
        <v>9</v>
      </c>
      <c r="Q32" s="2" t="s">
        <v>163</v>
      </c>
      <c r="R32" s="2" t="s">
        <v>163</v>
      </c>
      <c r="S32" s="2" t="s">
        <v>9</v>
      </c>
      <c r="T32" s="2" t="s">
        <v>9</v>
      </c>
      <c r="U32" s="2" t="s">
        <v>12</v>
      </c>
      <c r="V32" s="2" t="s">
        <v>12</v>
      </c>
      <c r="W32" s="2" t="s">
        <v>12</v>
      </c>
      <c r="X32" s="2" t="s">
        <v>4</v>
      </c>
      <c r="BH32" s="2">
        <v>13</v>
      </c>
      <c r="BI32" s="2">
        <v>7</v>
      </c>
      <c r="BM32" s="2">
        <v>1</v>
      </c>
    </row>
    <row r="33" spans="1:65" ht="12">
      <c r="A33" s="111">
        <v>60</v>
      </c>
      <c r="B33" s="2" t="s">
        <v>4</v>
      </c>
      <c r="C33" s="2" t="s">
        <v>5</v>
      </c>
      <c r="D33" s="2" t="s">
        <v>5</v>
      </c>
      <c r="E33" s="2" t="s">
        <v>5</v>
      </c>
      <c r="F33" s="2" t="s">
        <v>5</v>
      </c>
      <c r="G33" s="2" t="s">
        <v>9</v>
      </c>
      <c r="H33" s="2" t="s">
        <v>12</v>
      </c>
      <c r="I33" s="2" t="s">
        <v>9</v>
      </c>
      <c r="J33" s="2" t="s">
        <v>85</v>
      </c>
      <c r="K33" s="2" t="s">
        <v>9</v>
      </c>
      <c r="L33" s="2" t="s">
        <v>9</v>
      </c>
      <c r="M33" s="2" t="s">
        <v>9</v>
      </c>
      <c r="N33" s="2" t="s">
        <v>9</v>
      </c>
      <c r="O33" s="2" t="s">
        <v>9</v>
      </c>
      <c r="P33" s="2" t="s">
        <v>9</v>
      </c>
      <c r="Q33" s="2" t="s">
        <v>9</v>
      </c>
      <c r="R33" s="2" t="s">
        <v>9</v>
      </c>
      <c r="S33" s="2" t="s">
        <v>9</v>
      </c>
      <c r="T33" s="2" t="s">
        <v>163</v>
      </c>
      <c r="U33" s="2" t="s">
        <v>163</v>
      </c>
      <c r="V33" s="2" t="s">
        <v>163</v>
      </c>
      <c r="W33" s="2" t="s">
        <v>12</v>
      </c>
      <c r="X33" s="2" t="s">
        <v>12</v>
      </c>
      <c r="Y33" s="2" t="s">
        <v>12</v>
      </c>
      <c r="Z33" s="2" t="s">
        <v>12</v>
      </c>
      <c r="AA33" s="2" t="s">
        <v>19</v>
      </c>
      <c r="AB33" s="2" t="s">
        <v>4</v>
      </c>
      <c r="BH33" s="2">
        <v>13.5</v>
      </c>
      <c r="BI33" s="2">
        <v>5</v>
      </c>
      <c r="BJ33" s="2">
        <v>4</v>
      </c>
      <c r="BM33" s="2">
        <v>2.5</v>
      </c>
    </row>
    <row r="34" spans="1:65" ht="12">
      <c r="A34" s="111">
        <v>50</v>
      </c>
      <c r="B34" s="2" t="s">
        <v>4</v>
      </c>
      <c r="C34" s="2" t="s">
        <v>5</v>
      </c>
      <c r="D34" s="2" t="s">
        <v>5</v>
      </c>
      <c r="E34" s="2" t="s">
        <v>9</v>
      </c>
      <c r="F34" s="2" t="s">
        <v>12</v>
      </c>
      <c r="G34" s="2" t="s">
        <v>12</v>
      </c>
      <c r="H34" s="2" t="s">
        <v>11</v>
      </c>
      <c r="I34" s="2" t="s">
        <v>9</v>
      </c>
      <c r="J34" s="2" t="s">
        <v>11</v>
      </c>
      <c r="K34" s="2" t="s">
        <v>9</v>
      </c>
      <c r="L34" s="2" t="s">
        <v>9</v>
      </c>
      <c r="M34" s="2" t="s">
        <v>9</v>
      </c>
      <c r="N34" s="2" t="s">
        <v>9</v>
      </c>
      <c r="O34" s="2" t="s">
        <v>9</v>
      </c>
      <c r="P34" s="2" t="s">
        <v>9</v>
      </c>
      <c r="Q34" s="2" t="s">
        <v>9</v>
      </c>
      <c r="R34" s="2" t="s">
        <v>9</v>
      </c>
      <c r="S34" s="2" t="s">
        <v>9</v>
      </c>
      <c r="T34" s="2" t="s">
        <v>20</v>
      </c>
      <c r="U34" s="2" t="s">
        <v>20</v>
      </c>
      <c r="V34" s="2" t="s">
        <v>20</v>
      </c>
      <c r="W34" s="2" t="s">
        <v>20</v>
      </c>
      <c r="X34" s="2" t="s">
        <v>20</v>
      </c>
      <c r="Y34" s="2" t="s">
        <v>20</v>
      </c>
      <c r="Z34" s="2" t="s">
        <v>159</v>
      </c>
      <c r="AA34" s="2" t="s">
        <v>9</v>
      </c>
      <c r="AB34" s="2" t="s">
        <v>9</v>
      </c>
      <c r="AC34" s="2" t="s">
        <v>160</v>
      </c>
      <c r="AD34" s="2" t="s">
        <v>161</v>
      </c>
      <c r="AE34" s="2" t="s">
        <v>160</v>
      </c>
      <c r="AF34" s="2" t="s">
        <v>9</v>
      </c>
      <c r="AG34" s="2" t="s">
        <v>12</v>
      </c>
      <c r="AH34" s="2" t="s">
        <v>12</v>
      </c>
      <c r="AI34" s="2" t="s">
        <v>12</v>
      </c>
      <c r="AJ34" s="2" t="s">
        <v>19</v>
      </c>
      <c r="AK34" s="2" t="s">
        <v>4</v>
      </c>
      <c r="BH34" s="2">
        <v>16</v>
      </c>
      <c r="BI34" s="2">
        <v>5</v>
      </c>
      <c r="BJ34" s="2">
        <v>2</v>
      </c>
      <c r="BK34" s="2">
        <v>4</v>
      </c>
      <c r="BL34" s="2">
        <v>6.5</v>
      </c>
      <c r="BM34" s="2">
        <v>1</v>
      </c>
    </row>
    <row r="35" spans="1:64" ht="12">
      <c r="A35" s="111">
        <v>40</v>
      </c>
      <c r="B35" s="2" t="s">
        <v>4</v>
      </c>
      <c r="C35" s="2" t="s">
        <v>12</v>
      </c>
      <c r="D35" s="2" t="s">
        <v>12</v>
      </c>
      <c r="E35" s="2" t="s">
        <v>11</v>
      </c>
      <c r="F35" s="2" t="s">
        <v>12</v>
      </c>
      <c r="G35" s="2" t="s">
        <v>12</v>
      </c>
      <c r="H35" s="2" t="s">
        <v>12</v>
      </c>
      <c r="I35" s="2" t="s">
        <v>12</v>
      </c>
      <c r="J35" s="2" t="s">
        <v>12</v>
      </c>
      <c r="K35" s="2" t="s">
        <v>9</v>
      </c>
      <c r="L35" s="2" t="s">
        <v>9</v>
      </c>
      <c r="M35" s="2" t="s">
        <v>9</v>
      </c>
      <c r="N35" s="2" t="s">
        <v>20</v>
      </c>
      <c r="O35" s="2" t="s">
        <v>20</v>
      </c>
      <c r="P35" s="2" t="s">
        <v>20</v>
      </c>
      <c r="Q35" s="2" t="s">
        <v>9</v>
      </c>
      <c r="R35" s="2" t="s">
        <v>9</v>
      </c>
      <c r="S35" s="2" t="s">
        <v>9</v>
      </c>
      <c r="T35" s="2" t="s">
        <v>9</v>
      </c>
      <c r="U35" s="2" t="s">
        <v>9</v>
      </c>
      <c r="V35" s="2" t="s">
        <v>12</v>
      </c>
      <c r="W35" s="2" t="s">
        <v>85</v>
      </c>
      <c r="X35" s="2" t="s">
        <v>12</v>
      </c>
      <c r="Y35" s="2" t="s">
        <v>12</v>
      </c>
      <c r="Z35" s="2" t="s">
        <v>12</v>
      </c>
      <c r="AA35" s="2" t="s">
        <v>5</v>
      </c>
      <c r="AB35" s="2" t="s">
        <v>5</v>
      </c>
      <c r="AC35" s="2" t="s">
        <v>158</v>
      </c>
      <c r="BH35" s="2">
        <v>9</v>
      </c>
      <c r="BI35" s="2">
        <v>11</v>
      </c>
      <c r="BJ35" s="2">
        <v>2</v>
      </c>
      <c r="BK35" s="2">
        <v>1</v>
      </c>
      <c r="BL35" s="2">
        <v>3</v>
      </c>
    </row>
    <row r="36" spans="1:64" ht="12">
      <c r="A36" s="111">
        <v>30</v>
      </c>
      <c r="B36" s="2" t="s">
        <v>4</v>
      </c>
      <c r="C36" s="2" t="s">
        <v>10</v>
      </c>
      <c r="D36" s="2" t="s">
        <v>10</v>
      </c>
      <c r="E36" s="2" t="s">
        <v>10</v>
      </c>
      <c r="F36" s="2" t="s">
        <v>12</v>
      </c>
      <c r="G36" s="2" t="s">
        <v>9</v>
      </c>
      <c r="H36" s="2" t="s">
        <v>12</v>
      </c>
      <c r="I36" s="2" t="s">
        <v>9</v>
      </c>
      <c r="J36" s="2" t="s">
        <v>12</v>
      </c>
      <c r="K36" s="2" t="s">
        <v>9</v>
      </c>
      <c r="L36" s="2" t="s">
        <v>9</v>
      </c>
      <c r="M36" s="2" t="s">
        <v>9</v>
      </c>
      <c r="N36" s="2" t="s">
        <v>9</v>
      </c>
      <c r="O36" s="2" t="s">
        <v>9</v>
      </c>
      <c r="P36" s="2" t="s">
        <v>20</v>
      </c>
      <c r="Q36" s="2" t="s">
        <v>20</v>
      </c>
      <c r="R36" s="2" t="s">
        <v>20</v>
      </c>
      <c r="S36" s="2" t="s">
        <v>20</v>
      </c>
      <c r="T36" s="2" t="s">
        <v>9</v>
      </c>
      <c r="U36" s="2" t="s">
        <v>9</v>
      </c>
      <c r="V36" s="2" t="s">
        <v>9</v>
      </c>
      <c r="W36" s="2" t="s">
        <v>11</v>
      </c>
      <c r="X36" s="2" t="s">
        <v>9</v>
      </c>
      <c r="Y36" s="2" t="s">
        <v>9</v>
      </c>
      <c r="Z36" s="2" t="s">
        <v>12</v>
      </c>
      <c r="AA36" s="2" t="s">
        <v>156</v>
      </c>
      <c r="AB36" s="2" t="s">
        <v>157</v>
      </c>
      <c r="AC36" s="2" t="s">
        <v>5</v>
      </c>
      <c r="AD36" s="2" t="s">
        <v>5</v>
      </c>
      <c r="AE36" s="2" t="s">
        <v>5</v>
      </c>
      <c r="AF36" s="2" t="s">
        <v>4</v>
      </c>
      <c r="BH36" s="2">
        <v>12</v>
      </c>
      <c r="BI36" s="2">
        <v>4.5</v>
      </c>
      <c r="BJ36" s="2">
        <v>4</v>
      </c>
      <c r="BK36" s="2">
        <v>1</v>
      </c>
      <c r="BL36" s="2">
        <v>4</v>
      </c>
    </row>
    <row r="37" spans="1:65" ht="12">
      <c r="A37" s="111">
        <v>-80</v>
      </c>
      <c r="B37" s="2" t="s">
        <v>4</v>
      </c>
      <c r="D37" s="2" t="s">
        <v>10</v>
      </c>
      <c r="F37" s="2" t="s">
        <v>12</v>
      </c>
      <c r="H37" s="2" t="s">
        <v>12</v>
      </c>
      <c r="J37" s="2" t="s">
        <v>12</v>
      </c>
      <c r="L37" s="2" t="s">
        <v>12</v>
      </c>
      <c r="N37" s="2" t="s">
        <v>9</v>
      </c>
      <c r="P37" s="2" t="s">
        <v>10</v>
      </c>
      <c r="R37" s="2" t="s">
        <v>9</v>
      </c>
      <c r="T37" s="2" t="s">
        <v>9</v>
      </c>
      <c r="V37" s="2" t="s">
        <v>9</v>
      </c>
      <c r="X37" s="2" t="s">
        <v>9</v>
      </c>
      <c r="Z37" s="2" t="s">
        <v>10</v>
      </c>
      <c r="AB37" s="2" t="s">
        <v>10</v>
      </c>
      <c r="AD37" s="2" t="s">
        <v>12</v>
      </c>
      <c r="AF37" s="2" t="s">
        <v>9</v>
      </c>
      <c r="AH37" s="2" t="s">
        <v>10</v>
      </c>
      <c r="AJ37" s="2" t="s">
        <v>10</v>
      </c>
      <c r="AL37" s="2" t="s">
        <v>10</v>
      </c>
      <c r="AN37" s="2" t="s">
        <v>9</v>
      </c>
      <c r="AP37" s="2" t="s">
        <v>12</v>
      </c>
      <c r="AR37" s="2" t="s">
        <v>12</v>
      </c>
      <c r="AT37" s="2" t="s">
        <v>12</v>
      </c>
      <c r="AV37" s="2" t="s">
        <v>19</v>
      </c>
      <c r="AX37" s="2" t="s">
        <v>4</v>
      </c>
      <c r="BG37" s="2">
        <v>3.5</v>
      </c>
      <c r="BH37" s="2">
        <v>7</v>
      </c>
      <c r="BI37" s="2">
        <v>8</v>
      </c>
      <c r="BM37" s="2">
        <v>1</v>
      </c>
    </row>
    <row r="38" spans="1:65" ht="12">
      <c r="A38" s="111">
        <v>-85</v>
      </c>
      <c r="B38" s="2" t="s">
        <v>4</v>
      </c>
      <c r="C38" s="2" t="s">
        <v>5</v>
      </c>
      <c r="D38" s="2" t="s">
        <v>19</v>
      </c>
      <c r="E38" s="2" t="s">
        <v>10</v>
      </c>
      <c r="F38" s="2" t="s">
        <v>10</v>
      </c>
      <c r="G38" s="2" t="s">
        <v>20</v>
      </c>
      <c r="H38" s="2" t="s">
        <v>20</v>
      </c>
      <c r="I38" s="2" t="s">
        <v>20</v>
      </c>
      <c r="J38" s="2" t="s">
        <v>9</v>
      </c>
      <c r="K38" s="2" t="s">
        <v>9</v>
      </c>
      <c r="L38" s="2" t="s">
        <v>10</v>
      </c>
      <c r="M38" s="2" t="s">
        <v>11</v>
      </c>
      <c r="N38" s="2" t="s">
        <v>11</v>
      </c>
      <c r="O38" s="2" t="s">
        <v>20</v>
      </c>
      <c r="P38" s="2" t="s">
        <v>20</v>
      </c>
      <c r="Q38" s="2" t="s">
        <v>9</v>
      </c>
      <c r="R38" s="2" t="s">
        <v>9</v>
      </c>
      <c r="S38" s="2" t="s">
        <v>9</v>
      </c>
      <c r="T38" s="2" t="s">
        <v>9</v>
      </c>
      <c r="U38" s="2" t="s">
        <v>20</v>
      </c>
      <c r="V38" s="2" t="s">
        <v>20</v>
      </c>
      <c r="W38" s="2" t="s">
        <v>20</v>
      </c>
      <c r="X38" s="2" t="s">
        <v>9</v>
      </c>
      <c r="Y38" s="2" t="s">
        <v>12</v>
      </c>
      <c r="Z38" s="2" t="s">
        <v>10</v>
      </c>
      <c r="AA38" s="2" t="s">
        <v>10</v>
      </c>
      <c r="AB38" s="2" t="s">
        <v>19</v>
      </c>
      <c r="AC38" s="2" t="s">
        <v>19</v>
      </c>
      <c r="AD38" s="2" t="s">
        <v>19</v>
      </c>
      <c r="AE38" s="2" t="s">
        <v>19</v>
      </c>
      <c r="AF38" s="2" t="s">
        <v>10</v>
      </c>
      <c r="AG38" s="2" t="s">
        <v>4</v>
      </c>
      <c r="BG38" s="2">
        <v>7</v>
      </c>
      <c r="BH38" s="2">
        <v>7</v>
      </c>
      <c r="BI38" s="2">
        <v>1</v>
      </c>
      <c r="BJ38" s="2">
        <v>1</v>
      </c>
      <c r="BK38" s="2">
        <v>2</v>
      </c>
      <c r="BL38" s="2">
        <v>8</v>
      </c>
      <c r="BM38" s="2">
        <v>5</v>
      </c>
    </row>
    <row r="39" spans="1:65" ht="12">
      <c r="A39" s="111">
        <v>-90</v>
      </c>
      <c r="B39" s="2" t="s">
        <v>4</v>
      </c>
      <c r="C39" s="2" t="s">
        <v>10</v>
      </c>
      <c r="D39" s="2" t="s">
        <v>10</v>
      </c>
      <c r="E39" s="2" t="s">
        <v>19</v>
      </c>
      <c r="F39" s="2" t="s">
        <v>19</v>
      </c>
      <c r="G39" s="2" t="s">
        <v>10</v>
      </c>
      <c r="H39" s="2" t="s">
        <v>10</v>
      </c>
      <c r="I39" s="2" t="s">
        <v>19</v>
      </c>
      <c r="J39" s="2" t="s">
        <v>19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12</v>
      </c>
      <c r="P39" s="2" t="s">
        <v>12</v>
      </c>
      <c r="Q39" s="2" t="s">
        <v>9</v>
      </c>
      <c r="R39" s="2" t="s">
        <v>10</v>
      </c>
      <c r="S39" s="2" t="s">
        <v>10</v>
      </c>
      <c r="T39" s="2" t="s">
        <v>12</v>
      </c>
      <c r="U39" s="2" t="s">
        <v>12</v>
      </c>
      <c r="V39" s="2" t="s">
        <v>19</v>
      </c>
      <c r="W39" s="2" t="s">
        <v>11</v>
      </c>
      <c r="X39" s="2" t="s">
        <v>11</v>
      </c>
      <c r="Y39" s="2" t="s">
        <v>11</v>
      </c>
      <c r="Z39" s="2" t="s">
        <v>11</v>
      </c>
      <c r="AA39" s="2" t="s">
        <v>11</v>
      </c>
      <c r="AB39" s="2" t="s">
        <v>10</v>
      </c>
      <c r="AC39" s="2" t="s">
        <v>4</v>
      </c>
      <c r="BG39" s="2">
        <v>6</v>
      </c>
      <c r="BH39" s="2">
        <v>5</v>
      </c>
      <c r="BI39" s="2">
        <v>4</v>
      </c>
      <c r="BK39" s="2">
        <v>5</v>
      </c>
      <c r="BM39" s="2">
        <v>5</v>
      </c>
    </row>
    <row r="40" spans="1:65" ht="12">
      <c r="A40" s="111">
        <v>-95</v>
      </c>
      <c r="B40" s="2" t="s">
        <v>4</v>
      </c>
      <c r="C40" s="2" t="s">
        <v>10</v>
      </c>
      <c r="D40" s="2" t="s">
        <v>10</v>
      </c>
      <c r="E40" s="2" t="s">
        <v>10</v>
      </c>
      <c r="F40" s="2" t="s">
        <v>19</v>
      </c>
      <c r="G40" s="2" t="s">
        <v>9</v>
      </c>
      <c r="H40" s="2" t="s">
        <v>12</v>
      </c>
      <c r="I40" s="2" t="s">
        <v>10</v>
      </c>
      <c r="J40" s="2" t="s">
        <v>11</v>
      </c>
      <c r="K40" s="2" t="s">
        <v>12</v>
      </c>
      <c r="L40" s="2" t="s">
        <v>11</v>
      </c>
      <c r="M40" s="2" t="s">
        <v>11</v>
      </c>
      <c r="N40" s="2" t="s">
        <v>11</v>
      </c>
      <c r="O40" s="2" t="s">
        <v>11</v>
      </c>
      <c r="P40" s="2" t="s">
        <v>11</v>
      </c>
      <c r="Q40" s="2" t="s">
        <v>9</v>
      </c>
      <c r="R40" s="2" t="s">
        <v>9</v>
      </c>
      <c r="S40" s="2" t="s">
        <v>9</v>
      </c>
      <c r="T40" s="2" t="s">
        <v>10</v>
      </c>
      <c r="U40" s="2" t="s">
        <v>10</v>
      </c>
      <c r="V40" s="2" t="s">
        <v>10</v>
      </c>
      <c r="W40" s="2" t="s">
        <v>19</v>
      </c>
      <c r="X40" s="2" t="s">
        <v>19</v>
      </c>
      <c r="Y40" s="2" t="s">
        <v>10</v>
      </c>
      <c r="Z40" s="2" t="s">
        <v>10</v>
      </c>
      <c r="AA40" s="2" t="s">
        <v>12</v>
      </c>
      <c r="AB40" s="2" t="s">
        <v>4</v>
      </c>
      <c r="BG40" s="2">
        <v>9</v>
      </c>
      <c r="BH40" s="2">
        <v>4</v>
      </c>
      <c r="BI40" s="2">
        <v>3</v>
      </c>
      <c r="BK40" s="2">
        <v>6</v>
      </c>
      <c r="BM40" s="2">
        <v>3</v>
      </c>
    </row>
    <row r="41" spans="1:66" ht="12">
      <c r="A41" s="111">
        <v>-100</v>
      </c>
      <c r="B41" s="2" t="s">
        <v>4</v>
      </c>
      <c r="C41" s="2" t="s">
        <v>10</v>
      </c>
      <c r="D41" s="2" t="s">
        <v>10</v>
      </c>
      <c r="E41" s="2" t="s">
        <v>10</v>
      </c>
      <c r="F41" s="2" t="s">
        <v>10</v>
      </c>
      <c r="G41" s="2" t="s">
        <v>19</v>
      </c>
      <c r="H41" s="2" t="s">
        <v>10</v>
      </c>
      <c r="I41" s="2" t="s">
        <v>19</v>
      </c>
      <c r="J41" s="2" t="s">
        <v>19</v>
      </c>
      <c r="K41" s="2" t="s">
        <v>19</v>
      </c>
      <c r="L41" s="2" t="s">
        <v>19</v>
      </c>
      <c r="M41" s="2" t="s">
        <v>19</v>
      </c>
      <c r="N41" s="2" t="s">
        <v>10</v>
      </c>
      <c r="O41" s="2" t="s">
        <v>19</v>
      </c>
      <c r="P41" s="2" t="s">
        <v>10</v>
      </c>
      <c r="Q41" s="2" t="s">
        <v>10</v>
      </c>
      <c r="R41" s="2" t="s">
        <v>10</v>
      </c>
      <c r="S41" s="2" t="s">
        <v>10</v>
      </c>
      <c r="T41" s="2" t="s">
        <v>19</v>
      </c>
      <c r="U41" s="2" t="s">
        <v>10</v>
      </c>
      <c r="V41" s="2" t="s">
        <v>5</v>
      </c>
      <c r="W41" s="2" t="s">
        <v>5</v>
      </c>
      <c r="X41" s="2" t="s">
        <v>5</v>
      </c>
      <c r="Y41" s="2" t="s">
        <v>4</v>
      </c>
      <c r="BG41" s="2">
        <v>11</v>
      </c>
      <c r="BJ41" s="2">
        <v>3</v>
      </c>
      <c r="BM41" s="2">
        <v>8</v>
      </c>
      <c r="BN41" s="2" t="s">
        <v>195</v>
      </c>
    </row>
    <row r="42" spans="58:66" ht="12">
      <c r="BF42" s="3" t="s">
        <v>193</v>
      </c>
      <c r="BG42" s="3">
        <f>SUM(BG5:BG41)</f>
        <v>191</v>
      </c>
      <c r="BH42" s="3">
        <f aca="true" t="shared" si="0" ref="BH42:BM42">SUM(BH5:BH41)</f>
        <v>390.5</v>
      </c>
      <c r="BI42" s="3">
        <f t="shared" si="0"/>
        <v>220.5</v>
      </c>
      <c r="BJ42" s="3">
        <f t="shared" si="0"/>
        <v>45</v>
      </c>
      <c r="BK42" s="3">
        <f t="shared" si="0"/>
        <v>35.5</v>
      </c>
      <c r="BL42" s="3">
        <f t="shared" si="0"/>
        <v>23.5</v>
      </c>
      <c r="BM42" s="3">
        <f t="shared" si="0"/>
        <v>50</v>
      </c>
      <c r="BN42" s="2">
        <f>SUM(BG42:BL42)</f>
        <v>906</v>
      </c>
    </row>
    <row r="43" spans="59:65" ht="12">
      <c r="BG43" s="5">
        <f>BG42/$BN$42</f>
        <v>0.2108167770419426</v>
      </c>
      <c r="BH43" s="5">
        <f aca="true" t="shared" si="1" ref="BH43:BM43">BH42/$BN$42</f>
        <v>0.4310154525386313</v>
      </c>
      <c r="BI43" s="5">
        <f t="shared" si="1"/>
        <v>0.2433774834437086</v>
      </c>
      <c r="BJ43" s="5">
        <f t="shared" si="1"/>
        <v>0.04966887417218543</v>
      </c>
      <c r="BK43" s="5">
        <f t="shared" si="1"/>
        <v>0.039183222958057394</v>
      </c>
      <c r="BL43" s="5">
        <f t="shared" si="1"/>
        <v>0.025938189845474614</v>
      </c>
      <c r="BM43" s="5">
        <f t="shared" si="1"/>
        <v>0.05518763796909492</v>
      </c>
    </row>
    <row r="44" spans="58:65" ht="12">
      <c r="BF44" s="3" t="s">
        <v>194</v>
      </c>
      <c r="BG44" s="6">
        <f>BG43*100</f>
        <v>21.08167770419426</v>
      </c>
      <c r="BH44" s="6">
        <f aca="true" t="shared" si="2" ref="BH44:BM44">BH43*100</f>
        <v>43.10154525386313</v>
      </c>
      <c r="BI44" s="6">
        <f t="shared" si="2"/>
        <v>24.337748344370862</v>
      </c>
      <c r="BJ44" s="6">
        <f t="shared" si="2"/>
        <v>4.966887417218543</v>
      </c>
      <c r="BK44" s="6">
        <f t="shared" si="2"/>
        <v>3.9183222958057393</v>
      </c>
      <c r="BL44" s="6">
        <f t="shared" si="2"/>
        <v>2.5938189845474615</v>
      </c>
      <c r="BM44" s="6">
        <f t="shared" si="2"/>
        <v>5.518763796909492</v>
      </c>
    </row>
  </sheetData>
  <printOptions gridLines="1"/>
  <pageMargins left="0.75" right="0.75" top="1" bottom="1" header="0.5" footer="0.5"/>
  <pageSetup fitToHeight="1" fitToWidth="1" horizontalDpi="600" verticalDpi="600" orientation="landscape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8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" sqref="C2"/>
    </sheetView>
  </sheetViews>
  <sheetFormatPr defaultColWidth="9.00390625" defaultRowHeight="12"/>
  <cols>
    <col min="1" max="1" width="16.25390625" style="55" bestFit="1" customWidth="1"/>
    <col min="2" max="2" width="15.625" style="55" customWidth="1"/>
    <col min="3" max="3" width="8.75390625" style="55" customWidth="1"/>
    <col min="4" max="86" width="3.875" style="55" customWidth="1"/>
    <col min="87" max="16384" width="9.125" style="55" customWidth="1"/>
  </cols>
  <sheetData>
    <row r="1" ht="12.75">
      <c r="B1" s="55" t="s">
        <v>276</v>
      </c>
    </row>
    <row r="2" ht="12.75">
      <c r="C2" s="55" t="s">
        <v>277</v>
      </c>
    </row>
    <row r="3" spans="1:86" s="79" customFormat="1" ht="38.25">
      <c r="A3" s="79" t="s">
        <v>198</v>
      </c>
      <c r="B3" s="79" t="s">
        <v>301</v>
      </c>
      <c r="C3" s="79">
        <v>0</v>
      </c>
      <c r="D3" s="79">
        <v>10</v>
      </c>
      <c r="E3" s="79">
        <v>20</v>
      </c>
      <c r="F3" s="79">
        <v>30</v>
      </c>
      <c r="G3" s="79">
        <v>40</v>
      </c>
      <c r="H3" s="79">
        <v>50</v>
      </c>
      <c r="I3" s="79">
        <v>60</v>
      </c>
      <c r="J3" s="79">
        <v>70</v>
      </c>
      <c r="K3" s="79">
        <v>80</v>
      </c>
      <c r="L3" s="79">
        <v>90</v>
      </c>
      <c r="M3" s="79">
        <v>100</v>
      </c>
      <c r="N3" s="79">
        <v>110</v>
      </c>
      <c r="O3" s="79">
        <v>120</v>
      </c>
      <c r="P3" s="79">
        <v>130</v>
      </c>
      <c r="Q3" s="79">
        <v>140</v>
      </c>
      <c r="R3" s="79">
        <v>150</v>
      </c>
      <c r="S3" s="79">
        <v>160</v>
      </c>
      <c r="T3" s="79">
        <v>170</v>
      </c>
      <c r="U3" s="79">
        <v>180</v>
      </c>
      <c r="V3" s="79">
        <v>190</v>
      </c>
      <c r="W3" s="79">
        <v>200</v>
      </c>
      <c r="X3" s="79">
        <v>210</v>
      </c>
      <c r="Y3" s="79">
        <v>220</v>
      </c>
      <c r="Z3" s="79">
        <v>230</v>
      </c>
      <c r="AA3" s="79">
        <v>240</v>
      </c>
      <c r="AB3" s="79">
        <v>250</v>
      </c>
      <c r="AC3" s="79">
        <v>260</v>
      </c>
      <c r="AD3" s="79">
        <v>270</v>
      </c>
      <c r="AE3" s="79">
        <v>280</v>
      </c>
      <c r="AF3" s="79">
        <v>290</v>
      </c>
      <c r="AG3" s="79">
        <v>300</v>
      </c>
      <c r="AH3" s="79">
        <v>310</v>
      </c>
      <c r="AI3" s="79">
        <v>320</v>
      </c>
      <c r="AJ3" s="79">
        <v>330</v>
      </c>
      <c r="AK3" s="79">
        <v>340</v>
      </c>
      <c r="AL3" s="79">
        <v>350</v>
      </c>
      <c r="AM3" s="79">
        <v>360</v>
      </c>
      <c r="AN3" s="79">
        <v>370</v>
      </c>
      <c r="AO3" s="79">
        <v>380</v>
      </c>
      <c r="AP3" s="79">
        <v>390</v>
      </c>
      <c r="AQ3" s="79">
        <v>400</v>
      </c>
      <c r="AR3" s="79">
        <v>410</v>
      </c>
      <c r="AS3" s="79">
        <v>420</v>
      </c>
      <c r="AT3" s="79">
        <v>430</v>
      </c>
      <c r="AU3" s="79">
        <v>440</v>
      </c>
      <c r="AV3" s="79">
        <v>450</v>
      </c>
      <c r="AW3" s="79">
        <v>460</v>
      </c>
      <c r="AX3" s="79">
        <v>470</v>
      </c>
      <c r="AY3" s="79">
        <v>480</v>
      </c>
      <c r="AZ3" s="79">
        <v>490</v>
      </c>
      <c r="BA3" s="79">
        <v>500</v>
      </c>
      <c r="BB3" s="79">
        <v>510</v>
      </c>
      <c r="BC3" s="79">
        <v>520</v>
      </c>
      <c r="BD3" s="79">
        <v>530</v>
      </c>
      <c r="BE3" s="79">
        <v>540</v>
      </c>
      <c r="BF3" s="79">
        <v>550</v>
      </c>
      <c r="BG3" s="79">
        <v>560</v>
      </c>
      <c r="BH3" s="79">
        <v>570</v>
      </c>
      <c r="BI3" s="79">
        <v>580</v>
      </c>
      <c r="BJ3" s="79">
        <v>590</v>
      </c>
      <c r="BK3" s="79">
        <v>600</v>
      </c>
      <c r="BL3" s="79">
        <v>610</v>
      </c>
      <c r="BM3" s="79">
        <v>620</v>
      </c>
      <c r="BN3" s="79">
        <v>630</v>
      </c>
      <c r="BO3" s="79">
        <v>640</v>
      </c>
      <c r="BP3" s="79">
        <v>650</v>
      </c>
      <c r="BQ3" s="79">
        <v>660</v>
      </c>
      <c r="BR3" s="79">
        <v>670</v>
      </c>
      <c r="BS3" s="79">
        <v>680</v>
      </c>
      <c r="BT3" s="79">
        <v>690</v>
      </c>
      <c r="BU3" s="79">
        <v>700</v>
      </c>
      <c r="BV3" s="79">
        <v>710</v>
      </c>
      <c r="BW3" s="79">
        <v>720</v>
      </c>
      <c r="BX3" s="79">
        <v>730</v>
      </c>
      <c r="BY3" s="79">
        <v>740</v>
      </c>
      <c r="BZ3" s="79">
        <v>750</v>
      </c>
      <c r="CA3" s="79">
        <v>760</v>
      </c>
      <c r="CB3" s="79">
        <v>770</v>
      </c>
      <c r="CC3" s="79">
        <v>780</v>
      </c>
      <c r="CD3" s="79">
        <v>790</v>
      </c>
      <c r="CE3" s="79">
        <v>800</v>
      </c>
      <c r="CF3" s="79">
        <v>810</v>
      </c>
      <c r="CG3" s="79">
        <v>820</v>
      </c>
      <c r="CH3" s="79">
        <v>830</v>
      </c>
    </row>
    <row r="4" spans="1:55" s="58" customFormat="1" ht="12.75">
      <c r="A4" s="58">
        <v>520</v>
      </c>
      <c r="B4" s="59">
        <v>-270</v>
      </c>
      <c r="C4" s="58">
        <v>0</v>
      </c>
      <c r="D4" s="58">
        <v>10</v>
      </c>
      <c r="E4" s="58">
        <v>13</v>
      </c>
      <c r="F4" s="58">
        <v>23</v>
      </c>
      <c r="G4" s="58">
        <v>27</v>
      </c>
      <c r="H4" s="58">
        <v>26</v>
      </c>
      <c r="I4" s="58">
        <v>20</v>
      </c>
      <c r="J4" s="58">
        <v>19</v>
      </c>
      <c r="K4" s="58">
        <v>16</v>
      </c>
      <c r="L4" s="58">
        <v>12</v>
      </c>
      <c r="M4" s="58">
        <v>7</v>
      </c>
      <c r="N4" s="58">
        <v>7</v>
      </c>
      <c r="O4" s="58">
        <v>7</v>
      </c>
      <c r="P4" s="58">
        <v>5</v>
      </c>
      <c r="Q4" s="58">
        <v>2</v>
      </c>
      <c r="R4" s="58">
        <v>2</v>
      </c>
      <c r="S4" s="58">
        <v>2</v>
      </c>
      <c r="T4" s="58">
        <v>2</v>
      </c>
      <c r="U4" s="58">
        <v>2</v>
      </c>
      <c r="V4" s="58">
        <v>3</v>
      </c>
      <c r="W4" s="58">
        <v>2</v>
      </c>
      <c r="X4" s="58">
        <v>3</v>
      </c>
      <c r="Y4" s="58">
        <v>3</v>
      </c>
      <c r="Z4" s="58">
        <v>2</v>
      </c>
      <c r="AA4" s="58">
        <v>3</v>
      </c>
      <c r="AB4" s="58">
        <v>4</v>
      </c>
      <c r="AC4" s="58">
        <v>5</v>
      </c>
      <c r="AD4" s="58">
        <v>4</v>
      </c>
      <c r="AE4" s="58">
        <v>3</v>
      </c>
      <c r="AF4" s="58">
        <v>6</v>
      </c>
      <c r="AG4" s="58">
        <v>5</v>
      </c>
      <c r="AH4" s="58">
        <v>7</v>
      </c>
      <c r="AI4" s="58">
        <v>7</v>
      </c>
      <c r="AJ4" s="58">
        <v>7</v>
      </c>
      <c r="AK4" s="58">
        <v>8</v>
      </c>
      <c r="AL4" s="58">
        <v>8</v>
      </c>
      <c r="AM4" s="58">
        <v>10</v>
      </c>
      <c r="AN4" s="58">
        <v>9</v>
      </c>
      <c r="AO4" s="58">
        <v>10</v>
      </c>
      <c r="AP4" s="58">
        <v>12</v>
      </c>
      <c r="AQ4" s="58">
        <v>11</v>
      </c>
      <c r="AR4" s="58">
        <v>13</v>
      </c>
      <c r="AS4" s="58">
        <v>14</v>
      </c>
      <c r="AT4" s="58">
        <v>18</v>
      </c>
      <c r="AU4" s="58">
        <v>18</v>
      </c>
      <c r="AV4" s="58">
        <v>18</v>
      </c>
      <c r="AW4" s="58">
        <v>17</v>
      </c>
      <c r="AX4" s="58">
        <v>17</v>
      </c>
      <c r="AY4" s="58">
        <v>14</v>
      </c>
      <c r="AZ4" s="58">
        <v>9</v>
      </c>
      <c r="BA4" s="58">
        <v>7</v>
      </c>
      <c r="BB4" s="58">
        <v>2</v>
      </c>
      <c r="BC4" s="58">
        <v>0</v>
      </c>
    </row>
    <row r="5" spans="1:39" s="58" customFormat="1" ht="12.75">
      <c r="A5" s="58">
        <v>360</v>
      </c>
      <c r="B5" s="59">
        <v>-265</v>
      </c>
      <c r="C5" s="58">
        <v>0</v>
      </c>
      <c r="D5" s="58">
        <v>3</v>
      </c>
      <c r="E5" s="58">
        <v>9</v>
      </c>
      <c r="F5" s="58">
        <v>7</v>
      </c>
      <c r="G5" s="58">
        <v>6</v>
      </c>
      <c r="H5" s="58">
        <v>7</v>
      </c>
      <c r="I5" s="58">
        <v>9</v>
      </c>
      <c r="J5" s="58">
        <v>10</v>
      </c>
      <c r="K5" s="58">
        <v>10</v>
      </c>
      <c r="L5" s="58">
        <v>10</v>
      </c>
      <c r="M5" s="58">
        <v>10</v>
      </c>
      <c r="N5" s="58">
        <v>10</v>
      </c>
      <c r="O5" s="58">
        <v>12</v>
      </c>
      <c r="P5" s="58">
        <v>11</v>
      </c>
      <c r="Q5" s="58">
        <v>12</v>
      </c>
      <c r="R5" s="58">
        <v>13</v>
      </c>
      <c r="S5" s="58">
        <v>14</v>
      </c>
      <c r="T5" s="58">
        <v>17</v>
      </c>
      <c r="U5" s="58">
        <v>19</v>
      </c>
      <c r="V5" s="58">
        <v>19</v>
      </c>
      <c r="W5" s="58">
        <v>20</v>
      </c>
      <c r="X5" s="58">
        <v>23</v>
      </c>
      <c r="Y5" s="58">
        <v>23</v>
      </c>
      <c r="Z5" s="58">
        <v>25</v>
      </c>
      <c r="AA5" s="58">
        <v>26</v>
      </c>
      <c r="AB5" s="58">
        <v>24</v>
      </c>
      <c r="AC5" s="58">
        <v>25</v>
      </c>
      <c r="AD5" s="58">
        <v>23</v>
      </c>
      <c r="AE5" s="58">
        <v>20</v>
      </c>
      <c r="AF5" s="58">
        <v>19</v>
      </c>
      <c r="AG5" s="58">
        <v>19</v>
      </c>
      <c r="AH5" s="58">
        <v>16</v>
      </c>
      <c r="AI5" s="58">
        <v>12</v>
      </c>
      <c r="AJ5" s="58">
        <v>8</v>
      </c>
      <c r="AK5" s="58">
        <v>5</v>
      </c>
      <c r="AL5" s="58">
        <v>2</v>
      </c>
      <c r="AM5" s="58">
        <v>0</v>
      </c>
    </row>
    <row r="6" spans="1:51" s="58" customFormat="1" ht="12.75">
      <c r="A6" s="58">
        <v>480</v>
      </c>
      <c r="B6" s="59">
        <v>-260</v>
      </c>
      <c r="C6" s="58">
        <v>0</v>
      </c>
      <c r="D6" s="58">
        <v>5</v>
      </c>
      <c r="E6" s="58">
        <v>14</v>
      </c>
      <c r="F6" s="58">
        <v>15</v>
      </c>
      <c r="G6" s="58">
        <v>20</v>
      </c>
      <c r="H6" s="58">
        <v>25</v>
      </c>
      <c r="I6" s="58">
        <v>27</v>
      </c>
      <c r="J6" s="58">
        <v>30</v>
      </c>
      <c r="K6" s="58">
        <v>29</v>
      </c>
      <c r="L6" s="58">
        <v>20</v>
      </c>
      <c r="M6" s="58">
        <v>24</v>
      </c>
      <c r="N6" s="58">
        <v>23</v>
      </c>
      <c r="O6" s="58">
        <v>30</v>
      </c>
      <c r="P6" s="58">
        <v>32</v>
      </c>
      <c r="Q6" s="58">
        <v>30</v>
      </c>
      <c r="R6" s="58">
        <v>42</v>
      </c>
      <c r="S6" s="58">
        <v>43</v>
      </c>
      <c r="T6" s="58">
        <v>43</v>
      </c>
      <c r="U6" s="58">
        <v>44</v>
      </c>
      <c r="V6" s="58">
        <v>47</v>
      </c>
      <c r="W6" s="58">
        <v>47</v>
      </c>
      <c r="X6" s="58">
        <v>43</v>
      </c>
      <c r="Y6" s="58">
        <v>45</v>
      </c>
      <c r="Z6" s="58">
        <v>44</v>
      </c>
      <c r="AA6" s="58">
        <v>42</v>
      </c>
      <c r="AB6" s="58">
        <v>40</v>
      </c>
      <c r="AC6" s="58">
        <v>42</v>
      </c>
      <c r="AD6" s="58">
        <v>40</v>
      </c>
      <c r="AE6" s="58">
        <v>36</v>
      </c>
      <c r="AF6" s="58">
        <v>34</v>
      </c>
      <c r="AG6" s="58">
        <v>33</v>
      </c>
      <c r="AH6" s="58">
        <v>30</v>
      </c>
      <c r="AI6" s="58">
        <v>24</v>
      </c>
      <c r="AJ6" s="58">
        <v>23</v>
      </c>
      <c r="AK6" s="58">
        <v>20</v>
      </c>
      <c r="AL6" s="58">
        <v>19</v>
      </c>
      <c r="AM6" s="58">
        <v>19</v>
      </c>
      <c r="AN6" s="58">
        <v>19</v>
      </c>
      <c r="AO6" s="58">
        <v>19</v>
      </c>
      <c r="AP6" s="58">
        <v>19</v>
      </c>
      <c r="AQ6" s="58">
        <v>20</v>
      </c>
      <c r="AR6" s="58">
        <v>17</v>
      </c>
      <c r="AS6" s="58">
        <v>17</v>
      </c>
      <c r="AT6" s="58">
        <v>16</v>
      </c>
      <c r="AU6" s="58">
        <v>14</v>
      </c>
      <c r="AV6" s="58">
        <v>13</v>
      </c>
      <c r="AW6" s="58">
        <v>10</v>
      </c>
      <c r="AX6" s="58">
        <v>6</v>
      </c>
      <c r="AY6" s="58">
        <v>0</v>
      </c>
    </row>
    <row r="7" spans="1:38" s="61" customFormat="1" ht="12.75">
      <c r="A7" s="58">
        <v>350</v>
      </c>
      <c r="B7" s="60">
        <v>-255</v>
      </c>
      <c r="C7" s="58">
        <v>0</v>
      </c>
      <c r="D7" s="61">
        <v>37</v>
      </c>
      <c r="E7" s="61">
        <v>40</v>
      </c>
      <c r="F7" s="61">
        <v>44</v>
      </c>
      <c r="G7" s="61">
        <v>50</v>
      </c>
      <c r="H7" s="61">
        <v>52</v>
      </c>
      <c r="I7" s="61">
        <v>56</v>
      </c>
      <c r="J7" s="61">
        <v>56</v>
      </c>
      <c r="K7" s="61">
        <v>60</v>
      </c>
      <c r="L7" s="61">
        <v>95</v>
      </c>
      <c r="M7" s="61">
        <v>58</v>
      </c>
      <c r="N7" s="61">
        <v>60</v>
      </c>
      <c r="O7" s="61">
        <v>60</v>
      </c>
      <c r="P7" s="61">
        <v>62</v>
      </c>
      <c r="Q7" s="61">
        <v>62</v>
      </c>
      <c r="R7" s="61">
        <v>59</v>
      </c>
      <c r="S7" s="61">
        <v>64</v>
      </c>
      <c r="T7" s="61">
        <v>50</v>
      </c>
      <c r="U7" s="61">
        <v>45</v>
      </c>
      <c r="V7" s="61">
        <v>45</v>
      </c>
      <c r="W7" s="61">
        <v>44</v>
      </c>
      <c r="X7" s="61">
        <v>42</v>
      </c>
      <c r="Y7" s="61">
        <v>34</v>
      </c>
      <c r="Z7" s="61">
        <v>32</v>
      </c>
      <c r="AA7" s="61">
        <v>27</v>
      </c>
      <c r="AB7" s="61">
        <v>20</v>
      </c>
      <c r="AC7" s="61">
        <v>20</v>
      </c>
      <c r="AD7" s="61">
        <v>20</v>
      </c>
      <c r="AE7" s="61">
        <v>18</v>
      </c>
      <c r="AF7" s="61">
        <v>17</v>
      </c>
      <c r="AG7" s="61">
        <v>10</v>
      </c>
      <c r="AH7" s="61">
        <v>6</v>
      </c>
      <c r="AI7" s="61">
        <v>3</v>
      </c>
      <c r="AJ7" s="61">
        <v>2</v>
      </c>
      <c r="AK7" s="61">
        <v>1</v>
      </c>
      <c r="AL7" s="58">
        <v>0</v>
      </c>
    </row>
    <row r="8" spans="1:49" s="58" customFormat="1" ht="12.75">
      <c r="A8" s="58">
        <v>460</v>
      </c>
      <c r="B8" s="59">
        <v>-250</v>
      </c>
      <c r="C8" s="58">
        <v>0</v>
      </c>
      <c r="D8" s="58">
        <v>9</v>
      </c>
      <c r="E8" s="58">
        <v>10</v>
      </c>
      <c r="F8" s="58">
        <v>6</v>
      </c>
      <c r="G8" s="58">
        <v>5</v>
      </c>
      <c r="H8" s="58">
        <v>9</v>
      </c>
      <c r="I8" s="58">
        <v>15</v>
      </c>
      <c r="J8" s="58">
        <v>16</v>
      </c>
      <c r="K8" s="58">
        <v>18</v>
      </c>
      <c r="L8" s="58">
        <v>20</v>
      </c>
      <c r="M8" s="58">
        <v>23</v>
      </c>
      <c r="N8" s="58">
        <v>27</v>
      </c>
      <c r="O8" s="58">
        <v>28</v>
      </c>
      <c r="P8" s="58">
        <v>37</v>
      </c>
      <c r="Q8" s="58">
        <v>31</v>
      </c>
      <c r="R8" s="58">
        <v>31</v>
      </c>
      <c r="S8" s="58">
        <v>38</v>
      </c>
      <c r="T8" s="58">
        <v>32</v>
      </c>
      <c r="U8" s="58">
        <v>32</v>
      </c>
      <c r="V8" s="58">
        <v>33</v>
      </c>
      <c r="W8" s="58">
        <v>35</v>
      </c>
      <c r="X8" s="58">
        <v>35</v>
      </c>
      <c r="Y8" s="58">
        <v>40</v>
      </c>
      <c r="Z8" s="58">
        <v>40</v>
      </c>
      <c r="AA8" s="58">
        <v>43</v>
      </c>
      <c r="AB8" s="58">
        <v>43</v>
      </c>
      <c r="AC8" s="58">
        <v>43</v>
      </c>
      <c r="AD8" s="58">
        <v>45</v>
      </c>
      <c r="AE8" s="58">
        <v>43</v>
      </c>
      <c r="AF8" s="58">
        <v>42</v>
      </c>
      <c r="AG8" s="58">
        <v>43</v>
      </c>
      <c r="AH8" s="58">
        <v>44</v>
      </c>
      <c r="AI8" s="58">
        <v>46</v>
      </c>
      <c r="AJ8" s="58">
        <v>51</v>
      </c>
      <c r="AK8" s="58">
        <v>52</v>
      </c>
      <c r="AL8" s="58">
        <v>51</v>
      </c>
      <c r="AM8" s="58">
        <v>50</v>
      </c>
      <c r="AN8" s="58">
        <v>47</v>
      </c>
      <c r="AO8" s="58">
        <v>43</v>
      </c>
      <c r="AP8" s="58">
        <v>42</v>
      </c>
      <c r="AQ8" s="58">
        <v>38</v>
      </c>
      <c r="AR8" s="58">
        <v>29</v>
      </c>
      <c r="AS8" s="58">
        <v>29</v>
      </c>
      <c r="AT8" s="58">
        <v>18</v>
      </c>
      <c r="AU8" s="58">
        <v>8</v>
      </c>
      <c r="AV8" s="58">
        <v>10</v>
      </c>
      <c r="AW8" s="58">
        <v>0</v>
      </c>
    </row>
    <row r="9" spans="1:40" s="58" customFormat="1" ht="12.75">
      <c r="A9" s="58">
        <v>370</v>
      </c>
      <c r="B9" s="59">
        <v>20</v>
      </c>
      <c r="C9" s="58">
        <v>0</v>
      </c>
      <c r="D9" s="58">
        <v>5</v>
      </c>
      <c r="E9" s="58">
        <v>8</v>
      </c>
      <c r="F9" s="58">
        <v>14</v>
      </c>
      <c r="G9" s="58">
        <v>15</v>
      </c>
      <c r="H9" s="58">
        <v>17</v>
      </c>
      <c r="I9" s="58">
        <v>18</v>
      </c>
      <c r="J9" s="58">
        <v>21</v>
      </c>
      <c r="K9" s="58">
        <v>22</v>
      </c>
      <c r="L9" s="58">
        <v>24</v>
      </c>
      <c r="M9" s="58">
        <v>26</v>
      </c>
      <c r="N9" s="58">
        <v>23</v>
      </c>
      <c r="O9" s="58">
        <v>26</v>
      </c>
      <c r="P9" s="58">
        <v>26</v>
      </c>
      <c r="Q9" s="58">
        <v>27</v>
      </c>
      <c r="R9" s="58">
        <v>28</v>
      </c>
      <c r="S9" s="58">
        <v>29</v>
      </c>
      <c r="T9" s="58">
        <v>30</v>
      </c>
      <c r="U9" s="58">
        <v>32</v>
      </c>
      <c r="V9" s="58">
        <v>31</v>
      </c>
      <c r="W9" s="58">
        <v>33</v>
      </c>
      <c r="X9" s="58">
        <v>31</v>
      </c>
      <c r="Y9" s="58">
        <v>28</v>
      </c>
      <c r="Z9" s="58">
        <v>28</v>
      </c>
      <c r="AA9" s="58">
        <v>29</v>
      </c>
      <c r="AB9" s="58">
        <v>28</v>
      </c>
      <c r="AC9" s="58">
        <v>25</v>
      </c>
      <c r="AD9" s="58">
        <v>25</v>
      </c>
      <c r="AE9" s="58">
        <v>26</v>
      </c>
      <c r="AF9" s="58">
        <v>22</v>
      </c>
      <c r="AG9" s="58">
        <v>22</v>
      </c>
      <c r="AH9" s="58">
        <v>12</v>
      </c>
      <c r="AI9" s="58">
        <v>11</v>
      </c>
      <c r="AJ9" s="58">
        <v>8</v>
      </c>
      <c r="AK9" s="58">
        <v>7</v>
      </c>
      <c r="AL9" s="58">
        <v>5</v>
      </c>
      <c r="AM9" s="58">
        <v>4</v>
      </c>
      <c r="AN9" s="58">
        <v>0</v>
      </c>
    </row>
    <row r="10" spans="1:47" s="58" customFormat="1" ht="12.75">
      <c r="A10" s="58">
        <v>440</v>
      </c>
      <c r="B10" s="59">
        <v>30</v>
      </c>
      <c r="C10" s="58">
        <v>0</v>
      </c>
      <c r="D10" s="58">
        <v>6</v>
      </c>
      <c r="E10" s="58">
        <v>6</v>
      </c>
      <c r="F10" s="58">
        <v>6</v>
      </c>
      <c r="G10" s="58">
        <v>12</v>
      </c>
      <c r="H10" s="58">
        <v>12</v>
      </c>
      <c r="I10" s="58">
        <v>13</v>
      </c>
      <c r="J10" s="58">
        <v>17</v>
      </c>
      <c r="K10" s="58">
        <v>20</v>
      </c>
      <c r="L10" s="58">
        <v>20</v>
      </c>
      <c r="M10" s="58">
        <v>16</v>
      </c>
      <c r="N10" s="58">
        <v>26</v>
      </c>
      <c r="O10" s="58">
        <v>24</v>
      </c>
      <c r="P10" s="58">
        <v>26</v>
      </c>
      <c r="Q10" s="58">
        <v>25</v>
      </c>
      <c r="R10" s="58">
        <v>25</v>
      </c>
      <c r="S10" s="58">
        <v>27</v>
      </c>
      <c r="T10" s="58">
        <v>29</v>
      </c>
      <c r="U10" s="58">
        <v>28</v>
      </c>
      <c r="V10" s="58">
        <v>25</v>
      </c>
      <c r="W10" s="58">
        <v>25</v>
      </c>
      <c r="X10" s="58">
        <v>24</v>
      </c>
      <c r="Y10" s="58">
        <v>19</v>
      </c>
      <c r="Z10" s="58">
        <v>20</v>
      </c>
      <c r="AA10" s="58">
        <v>24</v>
      </c>
      <c r="AB10" s="58">
        <v>26</v>
      </c>
      <c r="AC10" s="58">
        <v>27</v>
      </c>
      <c r="AD10" s="58">
        <v>26</v>
      </c>
      <c r="AE10" s="58">
        <v>25</v>
      </c>
      <c r="AF10" s="58">
        <v>22</v>
      </c>
      <c r="AG10" s="58">
        <v>17</v>
      </c>
      <c r="AH10" s="58">
        <v>17</v>
      </c>
      <c r="AI10" s="58">
        <v>17</v>
      </c>
      <c r="AJ10" s="58">
        <v>15</v>
      </c>
      <c r="AK10" s="58">
        <v>16</v>
      </c>
      <c r="AL10" s="58">
        <v>17</v>
      </c>
      <c r="AM10" s="58">
        <v>20</v>
      </c>
      <c r="AN10" s="58">
        <v>20</v>
      </c>
      <c r="AO10" s="58">
        <v>20</v>
      </c>
      <c r="AP10" s="58">
        <v>22</v>
      </c>
      <c r="AQ10" s="58">
        <v>23</v>
      </c>
      <c r="AR10" s="58">
        <v>20</v>
      </c>
      <c r="AS10" s="58">
        <v>13</v>
      </c>
      <c r="AT10" s="58">
        <v>10</v>
      </c>
      <c r="AU10" s="58">
        <v>0</v>
      </c>
    </row>
    <row r="11" spans="1:35" s="58" customFormat="1" ht="12.75">
      <c r="A11" s="58">
        <v>320</v>
      </c>
      <c r="B11" s="59">
        <v>35</v>
      </c>
      <c r="C11" s="58">
        <v>0</v>
      </c>
      <c r="D11" s="58">
        <v>23</v>
      </c>
      <c r="E11" s="58">
        <v>17</v>
      </c>
      <c r="F11" s="58">
        <v>13</v>
      </c>
      <c r="G11" s="58">
        <v>16</v>
      </c>
      <c r="H11" s="58">
        <v>29</v>
      </c>
      <c r="I11" s="58">
        <v>30</v>
      </c>
      <c r="J11" s="58">
        <v>31</v>
      </c>
      <c r="K11" s="58">
        <v>25</v>
      </c>
      <c r="L11" s="58">
        <v>23</v>
      </c>
      <c r="M11" s="58">
        <v>26</v>
      </c>
      <c r="N11" s="58">
        <v>24</v>
      </c>
      <c r="O11" s="58">
        <v>20</v>
      </c>
      <c r="P11" s="58">
        <v>20</v>
      </c>
      <c r="Q11" s="58">
        <v>22</v>
      </c>
      <c r="R11" s="58">
        <v>20</v>
      </c>
      <c r="S11" s="58">
        <v>20</v>
      </c>
      <c r="T11" s="58">
        <v>23</v>
      </c>
      <c r="U11" s="58">
        <v>23</v>
      </c>
      <c r="V11" s="58">
        <v>23</v>
      </c>
      <c r="W11" s="58">
        <v>24</v>
      </c>
      <c r="X11" s="58">
        <v>30</v>
      </c>
      <c r="Y11" s="58">
        <v>29</v>
      </c>
      <c r="Z11" s="58">
        <v>14</v>
      </c>
      <c r="AA11" s="58">
        <v>17</v>
      </c>
      <c r="AB11" s="58">
        <v>17</v>
      </c>
      <c r="AC11" s="58">
        <v>17</v>
      </c>
      <c r="AD11" s="58">
        <v>17</v>
      </c>
      <c r="AE11" s="58">
        <v>15</v>
      </c>
      <c r="AF11" s="58">
        <v>13</v>
      </c>
      <c r="AG11" s="58">
        <v>10</v>
      </c>
      <c r="AH11" s="58">
        <v>2</v>
      </c>
      <c r="AI11" s="58">
        <v>0</v>
      </c>
    </row>
    <row r="12" spans="1:45" s="58" customFormat="1" ht="12.75">
      <c r="A12" s="58">
        <v>420</v>
      </c>
      <c r="B12" s="59">
        <v>40</v>
      </c>
      <c r="C12" s="58">
        <v>0</v>
      </c>
      <c r="D12" s="58">
        <v>17</v>
      </c>
      <c r="E12" s="58">
        <v>24</v>
      </c>
      <c r="F12" s="58">
        <v>28</v>
      </c>
      <c r="G12" s="58">
        <v>29</v>
      </c>
      <c r="H12" s="58">
        <v>30</v>
      </c>
      <c r="I12" s="58">
        <v>30</v>
      </c>
      <c r="J12" s="58">
        <v>31</v>
      </c>
      <c r="K12" s="58">
        <v>30</v>
      </c>
      <c r="L12" s="58">
        <v>30</v>
      </c>
      <c r="M12" s="58">
        <v>24</v>
      </c>
      <c r="N12" s="58">
        <v>26</v>
      </c>
      <c r="O12" s="58">
        <v>17</v>
      </c>
      <c r="P12" s="58">
        <v>18</v>
      </c>
      <c r="Q12" s="58">
        <v>14</v>
      </c>
      <c r="R12" s="58">
        <v>10</v>
      </c>
      <c r="S12" s="58">
        <v>6</v>
      </c>
      <c r="T12" s="58">
        <v>5</v>
      </c>
      <c r="U12" s="58">
        <v>4</v>
      </c>
      <c r="V12" s="58">
        <v>5</v>
      </c>
      <c r="W12" s="58">
        <v>5</v>
      </c>
      <c r="X12" s="58">
        <v>5</v>
      </c>
      <c r="Y12" s="58">
        <v>5</v>
      </c>
      <c r="Z12" s="58">
        <v>4</v>
      </c>
      <c r="AA12" s="58">
        <v>5</v>
      </c>
      <c r="AB12" s="58">
        <v>6</v>
      </c>
      <c r="AC12" s="58">
        <v>5</v>
      </c>
      <c r="AD12" s="58">
        <v>6</v>
      </c>
      <c r="AE12" s="58">
        <v>8</v>
      </c>
      <c r="AF12" s="58">
        <v>7</v>
      </c>
      <c r="AG12" s="58">
        <v>12</v>
      </c>
      <c r="AH12" s="58">
        <v>9</v>
      </c>
      <c r="AI12" s="58">
        <v>8</v>
      </c>
      <c r="AJ12" s="58">
        <v>7</v>
      </c>
      <c r="AK12" s="58">
        <v>6</v>
      </c>
      <c r="AL12" s="58">
        <v>8</v>
      </c>
      <c r="AM12" s="58">
        <v>8</v>
      </c>
      <c r="AN12" s="58">
        <v>6</v>
      </c>
      <c r="AO12" s="58">
        <v>4</v>
      </c>
      <c r="AP12" s="58">
        <v>2</v>
      </c>
      <c r="AQ12" s="58">
        <v>4</v>
      </c>
      <c r="AR12" s="58">
        <v>2</v>
      </c>
      <c r="AS12" s="58">
        <v>0</v>
      </c>
    </row>
    <row r="13" spans="1:50" s="58" customFormat="1" ht="12.75">
      <c r="A13" s="58">
        <v>470</v>
      </c>
      <c r="B13" s="59">
        <v>45</v>
      </c>
      <c r="C13" s="58">
        <v>0</v>
      </c>
      <c r="D13" s="58">
        <v>20</v>
      </c>
      <c r="E13" s="58">
        <v>17</v>
      </c>
      <c r="F13" s="58">
        <v>17</v>
      </c>
      <c r="G13" s="58">
        <v>17</v>
      </c>
      <c r="H13" s="58">
        <v>15</v>
      </c>
      <c r="I13" s="58">
        <v>10</v>
      </c>
      <c r="J13" s="58">
        <v>16</v>
      </c>
      <c r="K13" s="58">
        <v>15</v>
      </c>
      <c r="L13" s="58">
        <v>15</v>
      </c>
      <c r="M13" s="58">
        <v>15</v>
      </c>
      <c r="N13" s="58">
        <v>15</v>
      </c>
      <c r="O13" s="58">
        <v>18</v>
      </c>
      <c r="P13" s="58">
        <v>15</v>
      </c>
      <c r="Q13" s="58">
        <v>14</v>
      </c>
      <c r="R13" s="58">
        <v>14</v>
      </c>
      <c r="S13" s="58">
        <v>13</v>
      </c>
      <c r="T13" s="58">
        <v>14</v>
      </c>
      <c r="U13" s="58">
        <v>11</v>
      </c>
      <c r="V13" s="58">
        <v>11</v>
      </c>
      <c r="W13" s="58">
        <v>10</v>
      </c>
      <c r="X13" s="58">
        <v>2</v>
      </c>
      <c r="Y13" s="58">
        <v>5</v>
      </c>
      <c r="Z13" s="58">
        <v>4</v>
      </c>
      <c r="AA13" s="58">
        <v>4</v>
      </c>
      <c r="AB13" s="58">
        <v>4</v>
      </c>
      <c r="AC13" s="58">
        <v>5</v>
      </c>
      <c r="AD13" s="58">
        <v>5</v>
      </c>
      <c r="AE13" s="58">
        <v>8</v>
      </c>
      <c r="AF13" s="58">
        <v>7</v>
      </c>
      <c r="AG13" s="58">
        <v>10</v>
      </c>
      <c r="AH13" s="58">
        <v>8</v>
      </c>
      <c r="AI13" s="58">
        <v>8</v>
      </c>
      <c r="AJ13" s="58">
        <v>9</v>
      </c>
      <c r="AK13" s="58">
        <v>6</v>
      </c>
      <c r="AL13" s="58">
        <v>5</v>
      </c>
      <c r="AM13" s="58">
        <v>5</v>
      </c>
      <c r="AN13" s="58">
        <v>4</v>
      </c>
      <c r="AO13" s="58">
        <v>3</v>
      </c>
      <c r="AP13" s="58">
        <v>4</v>
      </c>
      <c r="AQ13" s="58">
        <v>3</v>
      </c>
      <c r="AR13" s="58">
        <v>2</v>
      </c>
      <c r="AS13" s="58">
        <v>4</v>
      </c>
      <c r="AT13" s="58">
        <v>5</v>
      </c>
      <c r="AU13" s="58">
        <v>6</v>
      </c>
      <c r="AV13" s="58">
        <v>4</v>
      </c>
      <c r="AW13" s="58">
        <v>2</v>
      </c>
      <c r="AX13" s="58">
        <v>0</v>
      </c>
    </row>
    <row r="14" spans="1:40" s="58" customFormat="1" ht="12.75">
      <c r="A14" s="58">
        <v>370</v>
      </c>
      <c r="B14" s="59">
        <v>50</v>
      </c>
      <c r="C14" s="58">
        <v>0</v>
      </c>
      <c r="D14" s="58">
        <v>12</v>
      </c>
      <c r="E14" s="58">
        <v>17</v>
      </c>
      <c r="F14" s="58">
        <v>22</v>
      </c>
      <c r="G14" s="58">
        <v>27</v>
      </c>
      <c r="H14" s="58">
        <v>30</v>
      </c>
      <c r="I14" s="58">
        <v>28</v>
      </c>
      <c r="J14" s="58">
        <v>28</v>
      </c>
      <c r="K14" s="58">
        <v>30</v>
      </c>
      <c r="L14" s="58">
        <v>30</v>
      </c>
      <c r="M14" s="58">
        <v>32</v>
      </c>
      <c r="N14" s="58">
        <v>32</v>
      </c>
      <c r="O14" s="58">
        <v>30</v>
      </c>
      <c r="P14" s="58">
        <v>28</v>
      </c>
      <c r="Q14" s="58">
        <v>27</v>
      </c>
      <c r="R14" s="58">
        <v>26</v>
      </c>
      <c r="S14" s="58">
        <v>24</v>
      </c>
      <c r="T14" s="58">
        <v>25</v>
      </c>
      <c r="U14" s="58">
        <v>20</v>
      </c>
      <c r="V14" s="58">
        <v>17</v>
      </c>
      <c r="W14" s="58">
        <v>13</v>
      </c>
      <c r="X14" s="58">
        <v>13</v>
      </c>
      <c r="Y14" s="58">
        <v>10</v>
      </c>
      <c r="Z14" s="58">
        <v>10</v>
      </c>
      <c r="AA14" s="58">
        <v>7</v>
      </c>
      <c r="AB14" s="58">
        <v>6</v>
      </c>
      <c r="AC14" s="58">
        <v>4</v>
      </c>
      <c r="AD14" s="58">
        <v>6</v>
      </c>
      <c r="AE14" s="58">
        <v>10</v>
      </c>
      <c r="AF14" s="58">
        <v>10</v>
      </c>
      <c r="AG14" s="58">
        <v>11</v>
      </c>
      <c r="AH14" s="58">
        <v>11</v>
      </c>
      <c r="AI14" s="58">
        <v>10</v>
      </c>
      <c r="AJ14" s="58">
        <v>10</v>
      </c>
      <c r="AK14" s="58">
        <v>11</v>
      </c>
      <c r="AL14" s="58">
        <v>8</v>
      </c>
      <c r="AM14" s="58">
        <v>3</v>
      </c>
      <c r="AN14" s="58">
        <v>0</v>
      </c>
    </row>
    <row r="15" spans="1:53" s="58" customFormat="1" ht="12.75">
      <c r="A15" s="58">
        <v>500</v>
      </c>
      <c r="B15" s="59">
        <v>55</v>
      </c>
      <c r="C15" s="58">
        <v>0</v>
      </c>
      <c r="D15" s="58">
        <v>10</v>
      </c>
      <c r="E15" s="58">
        <v>12</v>
      </c>
      <c r="F15" s="58">
        <v>14</v>
      </c>
      <c r="G15" s="58">
        <v>16</v>
      </c>
      <c r="H15" s="58">
        <v>14</v>
      </c>
      <c r="I15" s="58">
        <v>15</v>
      </c>
      <c r="J15" s="58">
        <v>16</v>
      </c>
      <c r="K15" s="58">
        <v>17</v>
      </c>
      <c r="L15" s="58">
        <v>18</v>
      </c>
      <c r="M15" s="58">
        <v>19</v>
      </c>
      <c r="N15" s="58">
        <v>19</v>
      </c>
      <c r="O15" s="58">
        <v>15</v>
      </c>
      <c r="P15" s="58">
        <v>15</v>
      </c>
      <c r="Q15" s="58">
        <v>17</v>
      </c>
      <c r="R15" s="58">
        <v>17</v>
      </c>
      <c r="S15" s="58">
        <v>16</v>
      </c>
      <c r="T15" s="58">
        <v>16</v>
      </c>
      <c r="U15" s="58">
        <v>16</v>
      </c>
      <c r="V15" s="58">
        <v>14</v>
      </c>
      <c r="W15" s="58">
        <v>16</v>
      </c>
      <c r="X15" s="58">
        <v>12</v>
      </c>
      <c r="Y15" s="58">
        <v>8</v>
      </c>
      <c r="Z15" s="58">
        <v>9</v>
      </c>
      <c r="AA15" s="58">
        <v>9</v>
      </c>
      <c r="AB15" s="58">
        <v>7</v>
      </c>
      <c r="AC15" s="58">
        <v>1</v>
      </c>
      <c r="AD15" s="58">
        <v>7</v>
      </c>
      <c r="AE15" s="58">
        <v>6</v>
      </c>
      <c r="AF15" s="58">
        <v>6</v>
      </c>
      <c r="AG15" s="58">
        <v>7</v>
      </c>
      <c r="AH15" s="58">
        <v>9</v>
      </c>
      <c r="AI15" s="58">
        <v>8</v>
      </c>
      <c r="AJ15" s="58">
        <v>8</v>
      </c>
      <c r="AK15" s="58">
        <v>8</v>
      </c>
      <c r="AL15" s="58">
        <v>8</v>
      </c>
      <c r="AM15" s="58">
        <v>6</v>
      </c>
      <c r="AN15" s="58">
        <v>6</v>
      </c>
      <c r="AO15" s="58">
        <v>2</v>
      </c>
      <c r="AP15" s="58">
        <v>0</v>
      </c>
      <c r="AQ15" s="58">
        <v>2</v>
      </c>
      <c r="AR15" s="58">
        <v>2</v>
      </c>
      <c r="AS15" s="58">
        <v>2</v>
      </c>
      <c r="AT15" s="58">
        <v>2</v>
      </c>
      <c r="AU15" s="58">
        <v>3</v>
      </c>
      <c r="AV15" s="58">
        <v>4</v>
      </c>
      <c r="AW15" s="58">
        <v>4</v>
      </c>
      <c r="AX15" s="58">
        <v>2</v>
      </c>
      <c r="AY15" s="58">
        <v>1</v>
      </c>
      <c r="AZ15" s="58">
        <v>1</v>
      </c>
      <c r="BA15" s="58">
        <v>0</v>
      </c>
    </row>
    <row r="16" spans="1:58" s="58" customFormat="1" ht="12.75">
      <c r="A16" s="58">
        <v>550</v>
      </c>
      <c r="B16" s="59">
        <v>60</v>
      </c>
      <c r="C16" s="58">
        <v>0</v>
      </c>
      <c r="D16" s="58">
        <v>2</v>
      </c>
      <c r="E16" s="58">
        <v>1</v>
      </c>
      <c r="F16" s="58">
        <v>5</v>
      </c>
      <c r="G16" s="58">
        <v>10</v>
      </c>
      <c r="H16" s="58">
        <v>12</v>
      </c>
      <c r="I16" s="58">
        <v>10</v>
      </c>
      <c r="J16" s="58">
        <v>12</v>
      </c>
      <c r="K16" s="58">
        <v>12</v>
      </c>
      <c r="L16" s="58">
        <v>18</v>
      </c>
      <c r="M16" s="58">
        <v>18</v>
      </c>
      <c r="N16" s="58">
        <v>17</v>
      </c>
      <c r="O16" s="58">
        <v>14</v>
      </c>
      <c r="P16" s="58">
        <v>15</v>
      </c>
      <c r="Q16" s="58">
        <v>15</v>
      </c>
      <c r="R16" s="58">
        <v>14</v>
      </c>
      <c r="S16" s="58">
        <v>14</v>
      </c>
      <c r="T16" s="58">
        <v>17</v>
      </c>
      <c r="U16" s="58">
        <v>15</v>
      </c>
      <c r="V16" s="58">
        <v>12</v>
      </c>
      <c r="W16" s="58">
        <v>12</v>
      </c>
      <c r="X16" s="58">
        <v>14</v>
      </c>
      <c r="Y16" s="58">
        <v>15</v>
      </c>
      <c r="Z16" s="58">
        <v>12</v>
      </c>
      <c r="AA16" s="58">
        <v>12</v>
      </c>
      <c r="AB16" s="58">
        <v>11</v>
      </c>
      <c r="AC16" s="58">
        <v>10</v>
      </c>
      <c r="AD16" s="58">
        <v>10</v>
      </c>
      <c r="AE16" s="58">
        <v>10</v>
      </c>
      <c r="AF16" s="58">
        <v>12</v>
      </c>
      <c r="AG16" s="58">
        <v>10</v>
      </c>
      <c r="AH16" s="58">
        <v>8</v>
      </c>
      <c r="AI16" s="58">
        <v>8</v>
      </c>
      <c r="AJ16" s="58">
        <v>7</v>
      </c>
      <c r="AK16" s="58">
        <v>6</v>
      </c>
      <c r="AL16" s="58">
        <v>3</v>
      </c>
      <c r="AM16" s="58">
        <v>3</v>
      </c>
      <c r="AN16" s="58">
        <v>4</v>
      </c>
      <c r="AO16" s="58">
        <v>3</v>
      </c>
      <c r="AP16" s="58">
        <v>5</v>
      </c>
      <c r="AQ16" s="58">
        <v>3</v>
      </c>
      <c r="AR16" s="58">
        <v>2</v>
      </c>
      <c r="AS16" s="58">
        <v>6</v>
      </c>
      <c r="AT16" s="58">
        <v>7</v>
      </c>
      <c r="AU16" s="58">
        <v>7</v>
      </c>
      <c r="AV16" s="58">
        <v>7</v>
      </c>
      <c r="AW16" s="58">
        <v>8</v>
      </c>
      <c r="AX16" s="58">
        <v>9</v>
      </c>
      <c r="AY16" s="58">
        <v>10</v>
      </c>
      <c r="AZ16" s="58">
        <v>9</v>
      </c>
      <c r="BA16" s="58">
        <v>10</v>
      </c>
      <c r="BB16" s="58">
        <v>13</v>
      </c>
      <c r="BC16" s="58">
        <v>8</v>
      </c>
      <c r="BD16" s="58">
        <v>6</v>
      </c>
      <c r="BE16" s="58">
        <v>3</v>
      </c>
      <c r="BF16" s="58">
        <v>0</v>
      </c>
    </row>
    <row r="17" spans="1:45" s="58" customFormat="1" ht="12.75">
      <c r="A17" s="58">
        <v>420</v>
      </c>
      <c r="B17" s="59">
        <v>65</v>
      </c>
      <c r="C17" s="58">
        <v>0</v>
      </c>
      <c r="D17" s="58">
        <v>8</v>
      </c>
      <c r="E17" s="58">
        <v>7</v>
      </c>
      <c r="F17" s="58">
        <v>7</v>
      </c>
      <c r="G17" s="58">
        <v>7</v>
      </c>
      <c r="H17" s="58">
        <v>7</v>
      </c>
      <c r="I17" s="58">
        <v>7</v>
      </c>
      <c r="J17" s="58">
        <v>9</v>
      </c>
      <c r="K17" s="58">
        <v>9</v>
      </c>
      <c r="L17" s="58">
        <v>9</v>
      </c>
      <c r="M17" s="58">
        <v>10</v>
      </c>
      <c r="N17" s="58">
        <v>11</v>
      </c>
      <c r="O17" s="58">
        <v>12</v>
      </c>
      <c r="P17" s="58">
        <v>12</v>
      </c>
      <c r="Q17" s="58">
        <v>12</v>
      </c>
      <c r="R17" s="58">
        <v>14</v>
      </c>
      <c r="S17" s="58">
        <v>15</v>
      </c>
      <c r="T17" s="58">
        <v>16</v>
      </c>
      <c r="U17" s="58">
        <v>17</v>
      </c>
      <c r="V17" s="58">
        <v>18</v>
      </c>
      <c r="W17" s="58">
        <v>18</v>
      </c>
      <c r="X17" s="58">
        <v>17</v>
      </c>
      <c r="Y17" s="58">
        <v>17</v>
      </c>
      <c r="Z17" s="58">
        <v>16</v>
      </c>
      <c r="AA17" s="58">
        <v>17</v>
      </c>
      <c r="AB17" s="58">
        <v>18</v>
      </c>
      <c r="AC17" s="58">
        <v>20</v>
      </c>
      <c r="AD17" s="58">
        <v>23</v>
      </c>
      <c r="AE17" s="58">
        <v>26</v>
      </c>
      <c r="AF17" s="58">
        <v>27</v>
      </c>
      <c r="AG17" s="58">
        <v>33</v>
      </c>
      <c r="AH17" s="58">
        <v>33</v>
      </c>
      <c r="AI17" s="58">
        <v>33</v>
      </c>
      <c r="AJ17" s="58">
        <v>37</v>
      </c>
      <c r="AK17" s="58">
        <v>40</v>
      </c>
      <c r="AL17" s="58">
        <v>42</v>
      </c>
      <c r="AM17" s="58">
        <v>40</v>
      </c>
      <c r="AN17" s="58">
        <v>42</v>
      </c>
      <c r="AO17" s="58">
        <v>44</v>
      </c>
      <c r="AP17" s="58">
        <v>45</v>
      </c>
      <c r="AQ17" s="58">
        <v>42</v>
      </c>
      <c r="AR17" s="58">
        <v>20</v>
      </c>
      <c r="AS17" s="58">
        <v>0</v>
      </c>
    </row>
    <row r="18" spans="1:37" s="58" customFormat="1" ht="12.75">
      <c r="A18" s="58">
        <v>340</v>
      </c>
      <c r="B18" s="59">
        <v>70</v>
      </c>
      <c r="C18" s="58">
        <v>0</v>
      </c>
      <c r="D18" s="58">
        <v>10</v>
      </c>
      <c r="E18" s="58">
        <v>8</v>
      </c>
      <c r="F18" s="58">
        <v>16</v>
      </c>
      <c r="G18" s="58">
        <v>20</v>
      </c>
      <c r="H18" s="58">
        <v>24</v>
      </c>
      <c r="I18" s="58">
        <v>26</v>
      </c>
      <c r="J18" s="58">
        <v>29</v>
      </c>
      <c r="K18" s="58">
        <v>29</v>
      </c>
      <c r="L18" s="58">
        <v>32</v>
      </c>
      <c r="M18" s="58">
        <v>32</v>
      </c>
      <c r="N18" s="58">
        <v>30</v>
      </c>
      <c r="O18" s="58">
        <v>30</v>
      </c>
      <c r="P18" s="58">
        <v>30</v>
      </c>
      <c r="Q18" s="58">
        <v>30</v>
      </c>
      <c r="R18" s="58">
        <v>29</v>
      </c>
      <c r="S18" s="58">
        <v>28</v>
      </c>
      <c r="T18" s="58">
        <v>29</v>
      </c>
      <c r="U18" s="58">
        <v>30</v>
      </c>
      <c r="V18" s="58">
        <v>30</v>
      </c>
      <c r="W18" s="58">
        <v>30</v>
      </c>
      <c r="X18" s="58">
        <v>31</v>
      </c>
      <c r="Y18" s="58">
        <v>32</v>
      </c>
      <c r="Z18" s="58">
        <v>32</v>
      </c>
      <c r="AA18" s="58">
        <v>32</v>
      </c>
      <c r="AB18" s="58">
        <v>31</v>
      </c>
      <c r="AC18" s="58">
        <v>27</v>
      </c>
      <c r="AD18" s="58">
        <v>24</v>
      </c>
      <c r="AE18" s="58">
        <v>24</v>
      </c>
      <c r="AF18" s="58">
        <v>19</v>
      </c>
      <c r="AG18" s="58">
        <v>17</v>
      </c>
      <c r="AH18" s="58">
        <v>17</v>
      </c>
      <c r="AI18" s="58">
        <v>12</v>
      </c>
      <c r="AJ18" s="58">
        <v>5</v>
      </c>
      <c r="AK18" s="58">
        <v>0</v>
      </c>
    </row>
    <row r="19" spans="1:45" s="58" customFormat="1" ht="12.75">
      <c r="A19" s="58">
        <v>420</v>
      </c>
      <c r="B19" s="59">
        <v>80</v>
      </c>
      <c r="C19" s="58">
        <v>0</v>
      </c>
      <c r="D19" s="58">
        <v>3</v>
      </c>
      <c r="E19" s="58">
        <v>13</v>
      </c>
      <c r="F19" s="58">
        <v>10</v>
      </c>
      <c r="G19" s="58">
        <v>11</v>
      </c>
      <c r="H19" s="58">
        <v>14</v>
      </c>
      <c r="I19" s="58">
        <v>20</v>
      </c>
      <c r="J19" s="58">
        <v>21</v>
      </c>
      <c r="K19" s="58">
        <v>24</v>
      </c>
      <c r="L19" s="58">
        <v>25</v>
      </c>
      <c r="M19" s="58">
        <v>27</v>
      </c>
      <c r="N19" s="58">
        <v>31</v>
      </c>
      <c r="O19" s="58">
        <v>32</v>
      </c>
      <c r="P19" s="58">
        <v>33</v>
      </c>
      <c r="Q19" s="58">
        <v>34</v>
      </c>
      <c r="R19" s="58">
        <v>36</v>
      </c>
      <c r="S19" s="58">
        <v>37</v>
      </c>
      <c r="T19" s="58">
        <v>34</v>
      </c>
      <c r="U19" s="58">
        <v>31</v>
      </c>
      <c r="V19" s="58">
        <v>29</v>
      </c>
      <c r="W19" s="58">
        <v>29</v>
      </c>
      <c r="X19" s="58">
        <v>28</v>
      </c>
      <c r="Y19" s="58">
        <v>27</v>
      </c>
      <c r="Z19" s="58">
        <v>24</v>
      </c>
      <c r="AA19" s="58">
        <v>20</v>
      </c>
      <c r="AB19" s="58">
        <v>18</v>
      </c>
      <c r="AC19" s="58">
        <v>15</v>
      </c>
      <c r="AD19" s="58">
        <v>16</v>
      </c>
      <c r="AE19" s="58">
        <v>17</v>
      </c>
      <c r="AF19" s="58">
        <v>18</v>
      </c>
      <c r="AG19" s="58">
        <v>19</v>
      </c>
      <c r="AH19" s="58">
        <v>19</v>
      </c>
      <c r="AI19" s="58">
        <v>18</v>
      </c>
      <c r="AJ19" s="58">
        <v>17</v>
      </c>
      <c r="AK19" s="58">
        <v>17</v>
      </c>
      <c r="AL19" s="58">
        <v>13</v>
      </c>
      <c r="AM19" s="58">
        <v>12</v>
      </c>
      <c r="AN19" s="58">
        <v>11</v>
      </c>
      <c r="AO19" s="58">
        <v>8</v>
      </c>
      <c r="AP19" s="58">
        <v>7</v>
      </c>
      <c r="AQ19" s="58">
        <v>4</v>
      </c>
      <c r="AR19" s="58">
        <v>2</v>
      </c>
      <c r="AS19" s="58">
        <v>0</v>
      </c>
    </row>
    <row r="20" spans="1:48" s="58" customFormat="1" ht="12.75">
      <c r="A20" s="58">
        <v>450</v>
      </c>
      <c r="B20" s="59">
        <v>90</v>
      </c>
      <c r="C20" s="58">
        <v>0</v>
      </c>
      <c r="D20" s="58">
        <v>12</v>
      </c>
      <c r="E20" s="58">
        <v>15</v>
      </c>
      <c r="F20" s="58">
        <v>23</v>
      </c>
      <c r="G20" s="58">
        <v>25</v>
      </c>
      <c r="H20" s="58">
        <v>29</v>
      </c>
      <c r="I20" s="58">
        <v>30</v>
      </c>
      <c r="J20" s="58">
        <v>27</v>
      </c>
      <c r="K20" s="58">
        <v>25</v>
      </c>
      <c r="L20" s="58">
        <v>22</v>
      </c>
      <c r="M20" s="58">
        <v>20</v>
      </c>
      <c r="N20" s="58">
        <v>20</v>
      </c>
      <c r="O20" s="58">
        <v>20</v>
      </c>
      <c r="P20" s="58">
        <v>22</v>
      </c>
      <c r="Q20" s="58">
        <v>25</v>
      </c>
      <c r="R20" s="58">
        <v>23</v>
      </c>
      <c r="S20" s="58">
        <v>23</v>
      </c>
      <c r="T20" s="58">
        <v>23</v>
      </c>
      <c r="U20" s="58">
        <v>24</v>
      </c>
      <c r="V20" s="58">
        <v>25</v>
      </c>
      <c r="W20" s="58">
        <v>24</v>
      </c>
      <c r="X20" s="58">
        <v>20</v>
      </c>
      <c r="Y20" s="58">
        <v>20</v>
      </c>
      <c r="Z20" s="58">
        <v>18</v>
      </c>
      <c r="AA20" s="58">
        <v>20</v>
      </c>
      <c r="AB20" s="58">
        <v>20</v>
      </c>
      <c r="AC20" s="58">
        <v>27</v>
      </c>
      <c r="AD20" s="58">
        <v>32</v>
      </c>
      <c r="AE20" s="58">
        <v>33</v>
      </c>
      <c r="AF20" s="58">
        <v>34</v>
      </c>
      <c r="AG20" s="58">
        <v>37</v>
      </c>
      <c r="AH20" s="58">
        <v>43</v>
      </c>
      <c r="AI20" s="58">
        <v>44</v>
      </c>
      <c r="AJ20" s="58">
        <v>43</v>
      </c>
      <c r="AK20" s="58">
        <v>42</v>
      </c>
      <c r="AL20" s="58">
        <v>34</v>
      </c>
      <c r="AM20" s="58">
        <v>30</v>
      </c>
      <c r="AN20" s="58">
        <v>25</v>
      </c>
      <c r="AO20" s="58">
        <v>20</v>
      </c>
      <c r="AP20" s="58">
        <v>16</v>
      </c>
      <c r="AQ20" s="58">
        <v>16</v>
      </c>
      <c r="AR20" s="58">
        <v>13</v>
      </c>
      <c r="AS20" s="58">
        <v>10</v>
      </c>
      <c r="AT20" s="58">
        <v>7</v>
      </c>
      <c r="AU20" s="58">
        <v>5</v>
      </c>
      <c r="AV20" s="58">
        <v>0</v>
      </c>
    </row>
    <row r="21" spans="1:31" s="58" customFormat="1" ht="12.75">
      <c r="A21" s="58">
        <v>280</v>
      </c>
      <c r="B21" s="59">
        <v>95</v>
      </c>
      <c r="C21" s="58">
        <v>0</v>
      </c>
      <c r="D21" s="58">
        <v>8</v>
      </c>
      <c r="E21" s="58">
        <v>10</v>
      </c>
      <c r="F21" s="58">
        <v>13</v>
      </c>
      <c r="G21" s="58">
        <v>14</v>
      </c>
      <c r="H21" s="58">
        <v>7</v>
      </c>
      <c r="I21" s="58">
        <v>14</v>
      </c>
      <c r="J21" s="58">
        <v>13</v>
      </c>
      <c r="K21" s="58">
        <v>26</v>
      </c>
      <c r="L21" s="58">
        <v>29</v>
      </c>
      <c r="M21" s="58">
        <v>28</v>
      </c>
      <c r="N21" s="58">
        <v>29</v>
      </c>
      <c r="O21" s="58">
        <v>29</v>
      </c>
      <c r="P21" s="58">
        <v>31</v>
      </c>
      <c r="Q21" s="58">
        <v>32</v>
      </c>
      <c r="R21" s="58">
        <v>34</v>
      </c>
      <c r="S21" s="58">
        <v>30</v>
      </c>
      <c r="T21" s="58">
        <v>29</v>
      </c>
      <c r="U21" s="58">
        <v>26</v>
      </c>
      <c r="V21" s="58">
        <v>25</v>
      </c>
      <c r="W21" s="58">
        <v>23</v>
      </c>
      <c r="X21" s="58">
        <v>16</v>
      </c>
      <c r="Y21" s="58">
        <v>17</v>
      </c>
      <c r="Z21" s="58">
        <v>14</v>
      </c>
      <c r="AA21" s="58">
        <v>10</v>
      </c>
      <c r="AB21" s="58">
        <v>6</v>
      </c>
      <c r="AC21" s="58">
        <v>6</v>
      </c>
      <c r="AD21" s="58">
        <v>2</v>
      </c>
      <c r="AE21" s="58">
        <v>0</v>
      </c>
    </row>
    <row r="22" spans="1:32" s="58" customFormat="1" ht="12.75">
      <c r="A22" s="58">
        <v>290</v>
      </c>
      <c r="B22" s="59">
        <v>100</v>
      </c>
      <c r="C22" s="58">
        <v>0</v>
      </c>
      <c r="D22" s="58">
        <v>9</v>
      </c>
      <c r="E22" s="58">
        <v>14</v>
      </c>
      <c r="F22" s="58">
        <v>17</v>
      </c>
      <c r="G22" s="58">
        <v>24</v>
      </c>
      <c r="H22" s="58">
        <v>28</v>
      </c>
      <c r="I22" s="58">
        <v>29</v>
      </c>
      <c r="J22" s="58">
        <v>28</v>
      </c>
      <c r="K22" s="58">
        <v>29</v>
      </c>
      <c r="L22" s="58">
        <v>30</v>
      </c>
      <c r="M22" s="58">
        <v>25</v>
      </c>
      <c r="N22" s="58">
        <v>28</v>
      </c>
      <c r="O22" s="58">
        <v>27</v>
      </c>
      <c r="P22" s="58">
        <v>26</v>
      </c>
      <c r="Q22" s="58">
        <v>24</v>
      </c>
      <c r="R22" s="58">
        <v>20</v>
      </c>
      <c r="S22" s="58">
        <v>20</v>
      </c>
      <c r="T22" s="58">
        <v>20</v>
      </c>
      <c r="U22" s="58">
        <v>23</v>
      </c>
      <c r="V22" s="58">
        <v>23</v>
      </c>
      <c r="W22" s="58">
        <v>25</v>
      </c>
      <c r="X22" s="58">
        <v>20</v>
      </c>
      <c r="Y22" s="58">
        <v>15</v>
      </c>
      <c r="Z22" s="58">
        <v>13</v>
      </c>
      <c r="AA22" s="58">
        <v>13</v>
      </c>
      <c r="AB22" s="58">
        <v>11</v>
      </c>
      <c r="AC22" s="58">
        <v>9</v>
      </c>
      <c r="AD22" s="58">
        <v>6</v>
      </c>
      <c r="AE22" s="58">
        <v>2</v>
      </c>
      <c r="AF22" s="58">
        <v>0</v>
      </c>
    </row>
    <row r="23" spans="1:26" s="58" customFormat="1" ht="12.75">
      <c r="A23" s="58">
        <v>230</v>
      </c>
      <c r="B23" s="59">
        <v>105</v>
      </c>
      <c r="C23" s="58">
        <v>0</v>
      </c>
      <c r="D23" s="58">
        <v>8</v>
      </c>
      <c r="E23" s="58">
        <v>11</v>
      </c>
      <c r="F23" s="58">
        <v>17</v>
      </c>
      <c r="G23" s="58">
        <v>20</v>
      </c>
      <c r="H23" s="58">
        <v>26</v>
      </c>
      <c r="I23" s="58">
        <v>30</v>
      </c>
      <c r="J23" s="58">
        <v>33</v>
      </c>
      <c r="K23" s="58">
        <v>36</v>
      </c>
      <c r="L23" s="58">
        <v>42</v>
      </c>
      <c r="M23" s="58">
        <v>44</v>
      </c>
      <c r="N23" s="58">
        <v>45</v>
      </c>
      <c r="O23" s="58">
        <v>45</v>
      </c>
      <c r="P23" s="58">
        <v>42</v>
      </c>
      <c r="Q23" s="58">
        <v>38</v>
      </c>
      <c r="R23" s="58">
        <v>37</v>
      </c>
      <c r="S23" s="58">
        <v>33</v>
      </c>
      <c r="T23" s="58">
        <v>28</v>
      </c>
      <c r="U23" s="58">
        <v>25</v>
      </c>
      <c r="V23" s="58">
        <v>20</v>
      </c>
      <c r="W23" s="58">
        <v>18</v>
      </c>
      <c r="X23" s="58">
        <v>19</v>
      </c>
      <c r="Y23" s="58">
        <v>10</v>
      </c>
      <c r="Z23" s="58">
        <v>0</v>
      </c>
    </row>
    <row r="24" spans="1:22" s="58" customFormat="1" ht="12.75">
      <c r="A24" s="58">
        <v>190</v>
      </c>
      <c r="B24" s="59">
        <v>110</v>
      </c>
      <c r="C24" s="58">
        <v>0</v>
      </c>
      <c r="D24" s="58">
        <v>45</v>
      </c>
      <c r="E24" s="58">
        <v>29</v>
      </c>
      <c r="F24" s="58">
        <v>45</v>
      </c>
      <c r="G24" s="58">
        <v>45</v>
      </c>
      <c r="H24" s="58">
        <v>44</v>
      </c>
      <c r="I24" s="58">
        <v>40</v>
      </c>
      <c r="J24" s="58">
        <v>31</v>
      </c>
      <c r="K24" s="58">
        <v>24</v>
      </c>
      <c r="L24" s="58">
        <v>23</v>
      </c>
      <c r="M24" s="58">
        <v>22</v>
      </c>
      <c r="N24" s="58">
        <v>18</v>
      </c>
      <c r="O24" s="58">
        <v>17</v>
      </c>
      <c r="P24" s="58">
        <v>15</v>
      </c>
      <c r="Q24" s="58">
        <v>14</v>
      </c>
      <c r="R24" s="58">
        <v>10</v>
      </c>
      <c r="S24" s="58">
        <v>9</v>
      </c>
      <c r="T24" s="58">
        <v>6</v>
      </c>
      <c r="U24" s="58">
        <v>3</v>
      </c>
      <c r="V24" s="58">
        <v>0</v>
      </c>
    </row>
    <row r="25" spans="1:53" s="58" customFormat="1" ht="12.75">
      <c r="A25" s="58">
        <v>500</v>
      </c>
      <c r="B25" s="59">
        <v>120</v>
      </c>
      <c r="C25" s="58">
        <v>0</v>
      </c>
      <c r="D25" s="58">
        <v>2</v>
      </c>
      <c r="E25" s="58">
        <v>4</v>
      </c>
      <c r="F25" s="58">
        <v>6</v>
      </c>
      <c r="G25" s="58">
        <v>8</v>
      </c>
      <c r="H25" s="58">
        <v>9</v>
      </c>
      <c r="I25" s="58">
        <v>16</v>
      </c>
      <c r="J25" s="58">
        <v>20</v>
      </c>
      <c r="K25" s="58">
        <v>17</v>
      </c>
      <c r="L25" s="58">
        <v>16</v>
      </c>
      <c r="M25" s="58">
        <v>0</v>
      </c>
      <c r="N25" s="58">
        <v>18</v>
      </c>
      <c r="O25" s="58">
        <v>20</v>
      </c>
      <c r="P25" s="58">
        <v>21</v>
      </c>
      <c r="Q25" s="58">
        <v>20</v>
      </c>
      <c r="R25" s="58">
        <v>21</v>
      </c>
      <c r="S25" s="58">
        <v>22</v>
      </c>
      <c r="T25" s="58">
        <v>22</v>
      </c>
      <c r="U25" s="58">
        <v>22</v>
      </c>
      <c r="V25" s="58">
        <v>21</v>
      </c>
      <c r="W25" s="58">
        <v>21</v>
      </c>
      <c r="X25" s="58">
        <v>21</v>
      </c>
      <c r="Y25" s="58">
        <v>21</v>
      </c>
      <c r="Z25" s="58">
        <v>18</v>
      </c>
      <c r="AA25" s="58">
        <v>16</v>
      </c>
      <c r="AB25" s="58">
        <v>13</v>
      </c>
      <c r="AC25" s="58">
        <v>11</v>
      </c>
      <c r="AD25" s="58">
        <v>13</v>
      </c>
      <c r="AE25" s="58">
        <v>12</v>
      </c>
      <c r="AF25" s="58">
        <v>12</v>
      </c>
      <c r="AG25" s="58">
        <v>14</v>
      </c>
      <c r="AH25" s="58">
        <v>14</v>
      </c>
      <c r="AI25" s="58">
        <v>16</v>
      </c>
      <c r="AJ25" s="58">
        <v>16</v>
      </c>
      <c r="AK25" s="58">
        <v>16</v>
      </c>
      <c r="AL25" s="58">
        <v>17</v>
      </c>
      <c r="AM25" s="58">
        <v>17</v>
      </c>
      <c r="AN25" s="58">
        <v>18</v>
      </c>
      <c r="AO25" s="58">
        <v>19</v>
      </c>
      <c r="AP25" s="58">
        <v>19</v>
      </c>
      <c r="AQ25" s="58">
        <v>19</v>
      </c>
      <c r="AR25" s="58">
        <v>16</v>
      </c>
      <c r="AS25" s="58">
        <v>10</v>
      </c>
      <c r="AT25" s="58">
        <v>10</v>
      </c>
      <c r="AU25" s="58">
        <v>10</v>
      </c>
      <c r="AV25" s="58">
        <v>8</v>
      </c>
      <c r="AW25" s="58">
        <v>8</v>
      </c>
      <c r="AX25" s="58">
        <v>4</v>
      </c>
      <c r="AY25" s="58">
        <v>6</v>
      </c>
      <c r="AZ25" s="58">
        <v>6</v>
      </c>
      <c r="BA25" s="58">
        <v>0</v>
      </c>
    </row>
    <row r="26" spans="1:40" s="58" customFormat="1" ht="12.75">
      <c r="A26" s="58">
        <v>370</v>
      </c>
      <c r="B26" s="59">
        <v>130</v>
      </c>
      <c r="C26" s="58">
        <v>0</v>
      </c>
      <c r="D26" s="58">
        <v>2</v>
      </c>
      <c r="E26" s="58">
        <v>7</v>
      </c>
      <c r="F26" s="58">
        <v>7</v>
      </c>
      <c r="G26" s="58">
        <v>8</v>
      </c>
      <c r="H26" s="58">
        <v>7</v>
      </c>
      <c r="I26" s="58">
        <v>7</v>
      </c>
      <c r="J26" s="58">
        <v>9</v>
      </c>
      <c r="K26" s="58">
        <v>10</v>
      </c>
      <c r="L26" s="58">
        <v>14</v>
      </c>
      <c r="M26" s="58">
        <v>15</v>
      </c>
      <c r="N26" s="58">
        <v>17</v>
      </c>
      <c r="O26" s="58">
        <v>13</v>
      </c>
      <c r="P26" s="58">
        <v>15</v>
      </c>
      <c r="Q26" s="58">
        <v>17</v>
      </c>
      <c r="R26" s="58">
        <v>14</v>
      </c>
      <c r="S26" s="58">
        <v>19</v>
      </c>
      <c r="T26" s="58">
        <v>24</v>
      </c>
      <c r="U26" s="58">
        <v>22</v>
      </c>
      <c r="V26" s="58">
        <v>20</v>
      </c>
      <c r="W26" s="58">
        <v>17</v>
      </c>
      <c r="X26" s="58">
        <v>17</v>
      </c>
      <c r="Y26" s="58">
        <v>18</v>
      </c>
      <c r="Z26" s="58">
        <v>17</v>
      </c>
      <c r="AA26" s="58">
        <v>18</v>
      </c>
      <c r="AB26" s="58">
        <v>20</v>
      </c>
      <c r="AC26" s="58">
        <v>20</v>
      </c>
      <c r="AD26" s="58">
        <v>22</v>
      </c>
      <c r="AE26" s="58">
        <v>17</v>
      </c>
      <c r="AF26" s="58">
        <v>15</v>
      </c>
      <c r="AG26" s="58">
        <v>13</v>
      </c>
      <c r="AH26" s="58">
        <v>11</v>
      </c>
      <c r="AI26" s="58">
        <v>10</v>
      </c>
      <c r="AJ26" s="58">
        <v>9</v>
      </c>
      <c r="AK26" s="58">
        <v>8</v>
      </c>
      <c r="AL26" s="58">
        <v>8</v>
      </c>
      <c r="AM26" s="58">
        <v>5</v>
      </c>
      <c r="AN26" s="58">
        <v>0</v>
      </c>
    </row>
    <row r="27" spans="1:38" s="58" customFormat="1" ht="12.75">
      <c r="A27" s="58">
        <v>350</v>
      </c>
      <c r="B27" s="59">
        <v>135</v>
      </c>
      <c r="C27" s="58">
        <v>0</v>
      </c>
      <c r="D27" s="58">
        <v>6</v>
      </c>
      <c r="E27" s="58">
        <v>11</v>
      </c>
      <c r="F27" s="58">
        <v>14</v>
      </c>
      <c r="G27" s="58">
        <v>15</v>
      </c>
      <c r="H27" s="58">
        <v>13</v>
      </c>
      <c r="I27" s="58">
        <v>12</v>
      </c>
      <c r="J27" s="58">
        <v>12</v>
      </c>
      <c r="K27" s="58">
        <v>12</v>
      </c>
      <c r="L27" s="58">
        <v>10</v>
      </c>
      <c r="M27" s="58">
        <v>10</v>
      </c>
      <c r="N27" s="58">
        <v>9</v>
      </c>
      <c r="O27" s="58">
        <v>10</v>
      </c>
      <c r="P27" s="58">
        <v>10</v>
      </c>
      <c r="Q27" s="58">
        <v>12</v>
      </c>
      <c r="R27" s="58">
        <v>20</v>
      </c>
      <c r="S27" s="58">
        <v>30</v>
      </c>
      <c r="T27" s="58">
        <v>38</v>
      </c>
      <c r="U27" s="58">
        <v>38</v>
      </c>
      <c r="V27" s="58">
        <v>37</v>
      </c>
      <c r="W27" s="58">
        <v>35</v>
      </c>
      <c r="X27" s="58">
        <v>30</v>
      </c>
      <c r="Y27" s="58">
        <v>20</v>
      </c>
      <c r="Z27" s="58">
        <v>12</v>
      </c>
      <c r="AA27" s="58">
        <v>28</v>
      </c>
      <c r="AB27" s="58">
        <v>28</v>
      </c>
      <c r="AC27" s="58">
        <v>16</v>
      </c>
      <c r="AD27" s="58">
        <v>10</v>
      </c>
      <c r="AE27" s="58">
        <v>16</v>
      </c>
      <c r="AF27" s="58">
        <v>29</v>
      </c>
      <c r="AG27" s="58">
        <v>18</v>
      </c>
      <c r="AH27" s="58">
        <v>20</v>
      </c>
      <c r="AI27" s="58">
        <v>11</v>
      </c>
      <c r="AJ27" s="58">
        <v>10</v>
      </c>
      <c r="AK27" s="58">
        <v>11</v>
      </c>
      <c r="AL27" s="58">
        <v>0</v>
      </c>
    </row>
    <row r="28" spans="1:33" s="58" customFormat="1" ht="12.75">
      <c r="A28" s="58">
        <v>300</v>
      </c>
      <c r="B28" s="59">
        <v>140</v>
      </c>
      <c r="C28" s="58">
        <v>0</v>
      </c>
      <c r="D28" s="58">
        <v>1</v>
      </c>
      <c r="E28" s="58">
        <v>5</v>
      </c>
      <c r="F28" s="58">
        <v>6</v>
      </c>
      <c r="G28" s="58">
        <v>6</v>
      </c>
      <c r="H28" s="58">
        <v>11</v>
      </c>
      <c r="I28" s="58">
        <v>14</v>
      </c>
      <c r="J28" s="58">
        <v>15</v>
      </c>
      <c r="K28" s="58">
        <v>17</v>
      </c>
      <c r="L28" s="58">
        <v>18</v>
      </c>
      <c r="M28" s="58">
        <v>20</v>
      </c>
      <c r="N28" s="58">
        <v>23</v>
      </c>
      <c r="O28" s="58">
        <v>24</v>
      </c>
      <c r="P28" s="58">
        <v>23</v>
      </c>
      <c r="Q28" s="58">
        <v>20</v>
      </c>
      <c r="R28" s="58">
        <v>20</v>
      </c>
      <c r="S28" s="58">
        <v>19</v>
      </c>
      <c r="T28" s="58">
        <v>16</v>
      </c>
      <c r="U28" s="58">
        <v>14</v>
      </c>
      <c r="V28" s="58">
        <v>11</v>
      </c>
      <c r="W28" s="58">
        <v>9</v>
      </c>
      <c r="X28" s="58">
        <v>9</v>
      </c>
      <c r="Y28" s="58">
        <v>7</v>
      </c>
      <c r="Z28" s="58">
        <v>7</v>
      </c>
      <c r="AA28" s="58">
        <v>6</v>
      </c>
      <c r="AB28" s="58">
        <v>6</v>
      </c>
      <c r="AC28" s="58">
        <v>6</v>
      </c>
      <c r="AD28" s="58">
        <v>6</v>
      </c>
      <c r="AE28" s="58">
        <v>6</v>
      </c>
      <c r="AF28" s="58">
        <v>3</v>
      </c>
      <c r="AG28" s="58">
        <v>0</v>
      </c>
    </row>
    <row r="29" spans="1:32" s="58" customFormat="1" ht="12.75">
      <c r="A29" s="58">
        <v>290</v>
      </c>
      <c r="B29" s="59">
        <v>145</v>
      </c>
      <c r="C29" s="58">
        <v>0</v>
      </c>
      <c r="D29" s="58">
        <v>6</v>
      </c>
      <c r="E29" s="58">
        <v>6</v>
      </c>
      <c r="F29" s="58">
        <v>6</v>
      </c>
      <c r="G29" s="58">
        <v>8</v>
      </c>
      <c r="H29" s="58">
        <v>10</v>
      </c>
      <c r="I29" s="58">
        <v>12</v>
      </c>
      <c r="J29" s="58">
        <v>12</v>
      </c>
      <c r="K29" s="58">
        <v>14</v>
      </c>
      <c r="L29" s="58">
        <v>12</v>
      </c>
      <c r="M29" s="58">
        <v>12</v>
      </c>
      <c r="N29" s="58">
        <v>16</v>
      </c>
      <c r="O29" s="58">
        <v>23</v>
      </c>
      <c r="P29" s="58">
        <v>25</v>
      </c>
      <c r="Q29" s="58">
        <v>25</v>
      </c>
      <c r="R29" s="58">
        <v>22</v>
      </c>
      <c r="S29" s="58">
        <v>24</v>
      </c>
      <c r="T29" s="58">
        <v>22</v>
      </c>
      <c r="U29" s="58">
        <v>19</v>
      </c>
      <c r="V29" s="58">
        <v>19</v>
      </c>
      <c r="W29" s="58">
        <v>19</v>
      </c>
      <c r="X29" s="58">
        <v>23</v>
      </c>
      <c r="Y29" s="58">
        <v>23</v>
      </c>
      <c r="Z29" s="58">
        <v>19</v>
      </c>
      <c r="AA29" s="58">
        <v>17</v>
      </c>
      <c r="AB29" s="58">
        <v>13</v>
      </c>
      <c r="AC29" s="58">
        <v>10</v>
      </c>
      <c r="AD29" s="58">
        <v>6</v>
      </c>
      <c r="AE29" s="58">
        <v>2</v>
      </c>
      <c r="AF29" s="58">
        <v>0</v>
      </c>
    </row>
    <row r="30" spans="1:57" s="58" customFormat="1" ht="12.75">
      <c r="A30" s="58">
        <v>530</v>
      </c>
      <c r="B30" s="59">
        <v>150</v>
      </c>
      <c r="C30" s="58">
        <v>0</v>
      </c>
      <c r="D30" s="58">
        <v>9</v>
      </c>
      <c r="E30" s="58">
        <v>7</v>
      </c>
      <c r="F30" s="58">
        <v>8</v>
      </c>
      <c r="G30" s="58">
        <v>9</v>
      </c>
      <c r="H30" s="58">
        <v>8</v>
      </c>
      <c r="I30" s="58">
        <v>8</v>
      </c>
      <c r="J30" s="58">
        <v>8</v>
      </c>
      <c r="K30" s="58">
        <v>8</v>
      </c>
      <c r="L30" s="58">
        <v>10</v>
      </c>
      <c r="M30" s="58">
        <v>8</v>
      </c>
      <c r="N30" s="58">
        <v>9</v>
      </c>
      <c r="O30" s="58">
        <v>9</v>
      </c>
      <c r="P30" s="58">
        <v>8</v>
      </c>
      <c r="Q30" s="58">
        <v>9</v>
      </c>
      <c r="R30" s="58">
        <v>7</v>
      </c>
      <c r="S30" s="58">
        <v>8</v>
      </c>
      <c r="T30" s="58">
        <v>9</v>
      </c>
      <c r="U30" s="58">
        <v>10</v>
      </c>
      <c r="V30" s="58">
        <v>10</v>
      </c>
      <c r="W30" s="58">
        <v>10</v>
      </c>
      <c r="X30" s="58">
        <v>7</v>
      </c>
      <c r="Y30" s="58">
        <v>7</v>
      </c>
      <c r="Z30" s="58">
        <v>7</v>
      </c>
      <c r="AA30" s="58">
        <v>5</v>
      </c>
      <c r="AB30" s="58">
        <v>5</v>
      </c>
      <c r="AC30" s="58">
        <v>9</v>
      </c>
      <c r="AD30" s="58">
        <v>6</v>
      </c>
      <c r="AE30" s="58">
        <v>5</v>
      </c>
      <c r="AF30" s="58">
        <v>7</v>
      </c>
      <c r="AG30" s="58">
        <v>5</v>
      </c>
      <c r="AH30" s="58">
        <v>8</v>
      </c>
      <c r="AI30" s="58">
        <v>6</v>
      </c>
      <c r="AJ30" s="58">
        <v>11</v>
      </c>
      <c r="AK30" s="58">
        <v>11</v>
      </c>
      <c r="AL30" s="58">
        <v>13</v>
      </c>
      <c r="AM30" s="58">
        <v>13</v>
      </c>
      <c r="AN30" s="58">
        <v>12</v>
      </c>
      <c r="AO30" s="58">
        <v>14</v>
      </c>
      <c r="AP30" s="58">
        <v>16</v>
      </c>
      <c r="AQ30" s="58">
        <v>20</v>
      </c>
      <c r="AR30" s="58">
        <v>23</v>
      </c>
      <c r="AS30" s="58">
        <v>22</v>
      </c>
      <c r="AT30" s="58">
        <v>17</v>
      </c>
      <c r="AU30" s="58">
        <v>14</v>
      </c>
      <c r="AV30" s="58">
        <v>17</v>
      </c>
      <c r="AW30" s="58">
        <v>19</v>
      </c>
      <c r="AX30" s="58">
        <v>19</v>
      </c>
      <c r="AY30" s="58">
        <v>16</v>
      </c>
      <c r="AZ30" s="58">
        <v>17</v>
      </c>
      <c r="BA30" s="58">
        <v>22</v>
      </c>
      <c r="BB30" s="58">
        <v>20</v>
      </c>
      <c r="BC30" s="58">
        <v>23</v>
      </c>
      <c r="BD30" s="58">
        <v>18</v>
      </c>
      <c r="BE30" s="58">
        <v>0</v>
      </c>
    </row>
    <row r="31" spans="1:26" s="58" customFormat="1" ht="12.75">
      <c r="A31" s="58">
        <v>240</v>
      </c>
      <c r="B31" s="59">
        <v>160</v>
      </c>
      <c r="C31" s="58">
        <v>0</v>
      </c>
      <c r="D31" s="58">
        <v>29</v>
      </c>
      <c r="E31" s="58">
        <v>36</v>
      </c>
      <c r="F31" s="58">
        <v>38</v>
      </c>
      <c r="G31" s="58">
        <v>38</v>
      </c>
      <c r="H31" s="58">
        <v>39</v>
      </c>
      <c r="I31" s="58">
        <v>41</v>
      </c>
      <c r="J31" s="58">
        <v>41</v>
      </c>
      <c r="K31" s="58">
        <v>42</v>
      </c>
      <c r="L31" s="58">
        <v>35</v>
      </c>
      <c r="M31" s="58">
        <v>36</v>
      </c>
      <c r="N31" s="58">
        <v>28</v>
      </c>
      <c r="O31" s="58">
        <v>0</v>
      </c>
      <c r="P31" s="58">
        <v>8</v>
      </c>
      <c r="Q31" s="58">
        <v>19</v>
      </c>
      <c r="R31" s="58">
        <v>24</v>
      </c>
      <c r="S31" s="58">
        <v>17</v>
      </c>
      <c r="T31" s="58">
        <v>13</v>
      </c>
      <c r="U31" s="58">
        <v>10</v>
      </c>
      <c r="V31" s="58">
        <v>7</v>
      </c>
      <c r="W31" s="58">
        <v>6</v>
      </c>
      <c r="X31" s="58">
        <v>3</v>
      </c>
      <c r="Y31" s="58">
        <v>1</v>
      </c>
      <c r="Z31" s="58">
        <v>0</v>
      </c>
    </row>
    <row r="32" spans="1:56" s="58" customFormat="1" ht="12.75">
      <c r="A32" s="58">
        <v>520</v>
      </c>
      <c r="B32" s="59">
        <v>180</v>
      </c>
      <c r="C32" s="58">
        <v>0</v>
      </c>
      <c r="D32" s="58">
        <v>8</v>
      </c>
      <c r="E32" s="58">
        <v>9</v>
      </c>
      <c r="F32" s="58">
        <v>8</v>
      </c>
      <c r="G32" s="58">
        <v>18</v>
      </c>
      <c r="H32" s="58">
        <v>13</v>
      </c>
      <c r="I32" s="58">
        <v>11</v>
      </c>
      <c r="J32" s="58">
        <v>10</v>
      </c>
      <c r="K32" s="58">
        <v>12</v>
      </c>
      <c r="L32" s="58">
        <v>12</v>
      </c>
      <c r="M32" s="58">
        <v>10</v>
      </c>
      <c r="N32" s="58">
        <v>11</v>
      </c>
      <c r="O32" s="58">
        <v>12</v>
      </c>
      <c r="P32" s="58">
        <v>14</v>
      </c>
      <c r="Q32" s="58">
        <v>14</v>
      </c>
      <c r="R32" s="58">
        <v>16</v>
      </c>
      <c r="S32" s="58">
        <v>18</v>
      </c>
      <c r="T32" s="58">
        <v>20</v>
      </c>
      <c r="U32" s="58">
        <v>22</v>
      </c>
      <c r="V32" s="58">
        <v>27</v>
      </c>
      <c r="W32" s="58">
        <v>32</v>
      </c>
      <c r="X32" s="58">
        <v>37</v>
      </c>
      <c r="Y32" s="58">
        <v>40</v>
      </c>
      <c r="Z32" s="58">
        <v>42</v>
      </c>
      <c r="AA32" s="58">
        <v>45</v>
      </c>
      <c r="AB32" s="58">
        <v>48</v>
      </c>
      <c r="AC32" s="58">
        <v>53</v>
      </c>
      <c r="AD32" s="58">
        <v>56</v>
      </c>
      <c r="AE32" s="58">
        <v>57</v>
      </c>
      <c r="AF32" s="58">
        <v>55</v>
      </c>
      <c r="AG32" s="58">
        <v>50</v>
      </c>
      <c r="AH32" s="58">
        <v>52</v>
      </c>
      <c r="AI32" s="58">
        <v>51</v>
      </c>
      <c r="AJ32" s="58">
        <v>47</v>
      </c>
      <c r="AK32" s="58">
        <v>47</v>
      </c>
      <c r="AL32" s="58">
        <v>45</v>
      </c>
      <c r="AM32" s="58">
        <v>44</v>
      </c>
      <c r="AN32" s="58">
        <v>40</v>
      </c>
      <c r="AO32" s="58">
        <v>40</v>
      </c>
      <c r="AP32" s="58">
        <v>36</v>
      </c>
      <c r="AQ32" s="58">
        <v>30</v>
      </c>
      <c r="AR32" s="58">
        <v>29</v>
      </c>
      <c r="AS32" s="58">
        <v>28</v>
      </c>
      <c r="AT32" s="58">
        <v>26</v>
      </c>
      <c r="AU32" s="58">
        <v>24</v>
      </c>
      <c r="AV32" s="58">
        <v>19</v>
      </c>
      <c r="AW32" s="58">
        <v>18</v>
      </c>
      <c r="AX32" s="58">
        <v>16</v>
      </c>
      <c r="AY32" s="58">
        <v>14</v>
      </c>
      <c r="AZ32" s="58">
        <v>15</v>
      </c>
      <c r="BA32" s="58">
        <v>13</v>
      </c>
      <c r="BB32" s="58">
        <v>15</v>
      </c>
      <c r="BC32" s="58">
        <v>14</v>
      </c>
      <c r="BD32" s="58">
        <v>0</v>
      </c>
    </row>
    <row r="33" spans="1:46" s="58" customFormat="1" ht="12.75">
      <c r="A33" s="58">
        <v>420</v>
      </c>
      <c r="B33" s="59">
        <v>190</v>
      </c>
      <c r="C33" s="58">
        <v>0</v>
      </c>
      <c r="D33" s="58">
        <v>6</v>
      </c>
      <c r="E33" s="58">
        <v>5</v>
      </c>
      <c r="F33" s="58">
        <v>8</v>
      </c>
      <c r="G33" s="58">
        <v>9</v>
      </c>
      <c r="H33" s="58">
        <v>10</v>
      </c>
      <c r="I33" s="58">
        <v>14</v>
      </c>
      <c r="J33" s="58">
        <v>18</v>
      </c>
      <c r="K33" s="58">
        <v>20</v>
      </c>
      <c r="L33" s="58">
        <v>21</v>
      </c>
      <c r="M33" s="58">
        <v>19</v>
      </c>
      <c r="N33" s="58">
        <v>18</v>
      </c>
      <c r="O33" s="58">
        <v>13</v>
      </c>
      <c r="P33" s="58">
        <v>10</v>
      </c>
      <c r="Q33" s="58">
        <v>10</v>
      </c>
      <c r="R33" s="58">
        <v>11</v>
      </c>
      <c r="S33" s="58">
        <v>10</v>
      </c>
      <c r="T33" s="58">
        <v>10</v>
      </c>
      <c r="U33" s="58">
        <v>10</v>
      </c>
      <c r="V33" s="58">
        <v>10</v>
      </c>
      <c r="W33" s="58">
        <v>8</v>
      </c>
      <c r="X33" s="58">
        <v>8</v>
      </c>
      <c r="Y33" s="58">
        <v>9</v>
      </c>
      <c r="Z33" s="58">
        <v>8</v>
      </c>
      <c r="AA33" s="58">
        <v>8</v>
      </c>
      <c r="AB33" s="58">
        <v>10</v>
      </c>
      <c r="AC33" s="58">
        <v>10</v>
      </c>
      <c r="AD33" s="58">
        <v>9</v>
      </c>
      <c r="AE33" s="58">
        <v>9</v>
      </c>
      <c r="AF33" s="58">
        <v>10</v>
      </c>
      <c r="AG33" s="58">
        <v>12</v>
      </c>
      <c r="AH33" s="58">
        <v>10</v>
      </c>
      <c r="AI33" s="58">
        <v>10</v>
      </c>
      <c r="AJ33" s="58">
        <v>11</v>
      </c>
      <c r="AK33" s="58">
        <v>9</v>
      </c>
      <c r="AL33" s="58">
        <v>19</v>
      </c>
      <c r="AM33" s="58">
        <v>8</v>
      </c>
      <c r="AN33" s="58">
        <v>12</v>
      </c>
      <c r="AO33" s="58">
        <v>11</v>
      </c>
      <c r="AP33" s="58">
        <v>10</v>
      </c>
      <c r="AQ33" s="58">
        <v>10</v>
      </c>
      <c r="AR33" s="58">
        <v>5</v>
      </c>
      <c r="AS33" s="58">
        <v>2</v>
      </c>
      <c r="AT33" s="58">
        <v>0</v>
      </c>
    </row>
    <row r="34" spans="1:54" s="58" customFormat="1" ht="12.75">
      <c r="A34" s="58">
        <v>510</v>
      </c>
      <c r="B34" s="59">
        <v>195</v>
      </c>
      <c r="C34" s="58">
        <v>0</v>
      </c>
      <c r="D34" s="58">
        <v>1</v>
      </c>
      <c r="E34" s="58">
        <v>5</v>
      </c>
      <c r="F34" s="58">
        <v>8</v>
      </c>
      <c r="G34" s="58">
        <v>10</v>
      </c>
      <c r="H34" s="58">
        <v>10</v>
      </c>
      <c r="I34" s="58">
        <v>8</v>
      </c>
      <c r="J34" s="58">
        <v>9</v>
      </c>
      <c r="K34" s="58">
        <v>12</v>
      </c>
      <c r="L34" s="58">
        <v>12</v>
      </c>
      <c r="M34" s="58">
        <v>12</v>
      </c>
      <c r="N34" s="58">
        <v>12</v>
      </c>
      <c r="O34" s="58">
        <v>13</v>
      </c>
      <c r="P34" s="58">
        <v>12</v>
      </c>
      <c r="Q34" s="58">
        <v>9</v>
      </c>
      <c r="R34" s="58">
        <v>7</v>
      </c>
      <c r="S34" s="58">
        <v>5</v>
      </c>
      <c r="T34" s="58">
        <v>5</v>
      </c>
      <c r="U34" s="58">
        <v>7</v>
      </c>
      <c r="V34" s="58">
        <v>5</v>
      </c>
      <c r="W34" s="58">
        <v>5</v>
      </c>
      <c r="X34" s="58">
        <v>3</v>
      </c>
      <c r="Y34" s="58">
        <v>4</v>
      </c>
      <c r="Z34" s="58">
        <v>3</v>
      </c>
      <c r="AA34" s="58">
        <v>12</v>
      </c>
      <c r="AB34" s="58">
        <v>14</v>
      </c>
      <c r="AC34" s="58">
        <v>20</v>
      </c>
      <c r="AD34" s="58">
        <v>20</v>
      </c>
      <c r="AE34" s="58">
        <v>22</v>
      </c>
      <c r="AF34" s="58">
        <v>22</v>
      </c>
      <c r="AG34" s="58">
        <v>20</v>
      </c>
      <c r="AH34" s="58">
        <v>19</v>
      </c>
      <c r="AI34" s="58">
        <v>13</v>
      </c>
      <c r="AJ34" s="58">
        <v>7</v>
      </c>
      <c r="AK34" s="58">
        <v>13</v>
      </c>
      <c r="AL34" s="58">
        <v>10</v>
      </c>
      <c r="AM34" s="58">
        <v>10</v>
      </c>
      <c r="AN34" s="58">
        <v>10</v>
      </c>
      <c r="AO34" s="58">
        <v>9</v>
      </c>
      <c r="AP34" s="58">
        <v>8</v>
      </c>
      <c r="AQ34" s="58">
        <v>7</v>
      </c>
      <c r="AR34" s="58">
        <v>6</v>
      </c>
      <c r="AS34" s="58">
        <v>8</v>
      </c>
      <c r="AT34" s="58">
        <v>8</v>
      </c>
      <c r="AU34" s="58">
        <v>9</v>
      </c>
      <c r="AV34" s="58">
        <v>9</v>
      </c>
      <c r="AW34" s="58">
        <v>9</v>
      </c>
      <c r="AX34" s="58">
        <v>8</v>
      </c>
      <c r="AY34" s="58">
        <v>8</v>
      </c>
      <c r="AZ34" s="58">
        <v>8</v>
      </c>
      <c r="BA34" s="58">
        <v>8</v>
      </c>
      <c r="BB34" s="58">
        <v>0</v>
      </c>
    </row>
    <row r="35" spans="1:47" s="58" customFormat="1" ht="12.75">
      <c r="A35" s="58">
        <v>450</v>
      </c>
      <c r="B35" s="59">
        <v>200</v>
      </c>
      <c r="C35" s="58">
        <v>0</v>
      </c>
      <c r="D35" s="58">
        <v>9</v>
      </c>
      <c r="E35" s="58">
        <v>12</v>
      </c>
      <c r="F35" s="58">
        <v>17</v>
      </c>
      <c r="G35" s="58">
        <v>20</v>
      </c>
      <c r="H35" s="58">
        <v>25</v>
      </c>
      <c r="I35" s="58">
        <v>27</v>
      </c>
      <c r="J35" s="58">
        <v>32</v>
      </c>
      <c r="K35" s="58">
        <v>32</v>
      </c>
      <c r="L35" s="58">
        <v>35</v>
      </c>
      <c r="M35" s="58">
        <v>40</v>
      </c>
      <c r="N35" s="58">
        <v>42</v>
      </c>
      <c r="O35" s="58">
        <v>49</v>
      </c>
      <c r="P35" s="58">
        <v>46</v>
      </c>
      <c r="Q35" s="58">
        <v>50</v>
      </c>
      <c r="R35" s="58">
        <v>53</v>
      </c>
      <c r="S35" s="58">
        <v>55</v>
      </c>
      <c r="T35" s="58">
        <v>57</v>
      </c>
      <c r="U35" s="58">
        <v>46</v>
      </c>
      <c r="V35" s="58">
        <v>48</v>
      </c>
      <c r="W35" s="58">
        <v>40</v>
      </c>
      <c r="X35" s="58">
        <v>42</v>
      </c>
      <c r="Y35" s="58">
        <v>38</v>
      </c>
      <c r="Z35" s="58">
        <v>33</v>
      </c>
      <c r="AA35" s="58">
        <v>31</v>
      </c>
      <c r="AB35" s="58">
        <v>29</v>
      </c>
      <c r="AC35" s="58">
        <v>27</v>
      </c>
      <c r="AD35" s="58">
        <v>24</v>
      </c>
      <c r="AE35" s="58">
        <v>22</v>
      </c>
      <c r="AF35" s="58">
        <v>13</v>
      </c>
      <c r="AG35" s="58">
        <v>10</v>
      </c>
      <c r="AH35" s="58">
        <v>11</v>
      </c>
      <c r="AI35" s="58">
        <v>10</v>
      </c>
      <c r="AJ35" s="58">
        <v>8</v>
      </c>
      <c r="AK35" s="58">
        <v>8</v>
      </c>
      <c r="AL35" s="58">
        <v>9</v>
      </c>
      <c r="AM35" s="58">
        <v>9</v>
      </c>
      <c r="AN35" s="58">
        <v>9</v>
      </c>
      <c r="AO35" s="58">
        <v>9</v>
      </c>
      <c r="AP35" s="58">
        <v>10</v>
      </c>
      <c r="AQ35" s="58">
        <v>10</v>
      </c>
      <c r="AR35" s="58">
        <v>7</v>
      </c>
      <c r="AS35" s="58">
        <v>8</v>
      </c>
      <c r="AT35" s="58">
        <v>4</v>
      </c>
      <c r="AU35" s="58">
        <v>0</v>
      </c>
    </row>
    <row r="36" spans="1:41" s="58" customFormat="1" ht="12.75">
      <c r="A36" s="58">
        <v>380</v>
      </c>
      <c r="B36" s="59">
        <v>205</v>
      </c>
      <c r="C36" s="58">
        <v>0</v>
      </c>
      <c r="D36" s="58">
        <v>6</v>
      </c>
      <c r="E36" s="58">
        <v>9</v>
      </c>
      <c r="F36" s="58">
        <v>15</v>
      </c>
      <c r="G36" s="58">
        <v>15</v>
      </c>
      <c r="H36" s="58">
        <v>15</v>
      </c>
      <c r="I36" s="58">
        <v>13</v>
      </c>
      <c r="J36" s="58">
        <v>15</v>
      </c>
      <c r="K36" s="58">
        <v>14</v>
      </c>
      <c r="L36" s="58">
        <v>15</v>
      </c>
      <c r="M36" s="58">
        <v>13</v>
      </c>
      <c r="N36" s="58">
        <v>12</v>
      </c>
      <c r="O36" s="58">
        <v>13</v>
      </c>
      <c r="P36" s="58">
        <v>14</v>
      </c>
      <c r="Q36" s="58">
        <v>15</v>
      </c>
      <c r="R36" s="58">
        <v>14</v>
      </c>
      <c r="S36" s="58">
        <v>16</v>
      </c>
      <c r="T36" s="58">
        <v>16</v>
      </c>
      <c r="U36" s="58">
        <v>16</v>
      </c>
      <c r="V36" s="58">
        <v>20</v>
      </c>
      <c r="W36" s="58">
        <v>22</v>
      </c>
      <c r="X36" s="58">
        <v>22</v>
      </c>
      <c r="Y36" s="58">
        <v>20</v>
      </c>
      <c r="Z36" s="58">
        <v>20</v>
      </c>
      <c r="AA36" s="58">
        <v>19</v>
      </c>
      <c r="AB36" s="58">
        <v>12</v>
      </c>
      <c r="AC36" s="58">
        <v>17</v>
      </c>
      <c r="AD36" s="58">
        <v>16</v>
      </c>
      <c r="AE36" s="58">
        <v>10</v>
      </c>
      <c r="AF36" s="58">
        <v>14</v>
      </c>
      <c r="AG36" s="58">
        <v>11</v>
      </c>
      <c r="AH36" s="58">
        <v>19</v>
      </c>
      <c r="AI36" s="58">
        <v>23</v>
      </c>
      <c r="AJ36" s="58">
        <v>9</v>
      </c>
      <c r="AK36" s="58">
        <v>18</v>
      </c>
      <c r="AL36" s="58">
        <v>17</v>
      </c>
      <c r="AM36" s="58">
        <v>14</v>
      </c>
      <c r="AN36" s="58">
        <v>13</v>
      </c>
      <c r="AO36" s="58">
        <v>0</v>
      </c>
    </row>
    <row r="37" spans="1:48" s="58" customFormat="1" ht="12.75">
      <c r="A37" s="58">
        <v>450</v>
      </c>
      <c r="B37" s="59">
        <v>210</v>
      </c>
      <c r="C37" s="58">
        <v>0</v>
      </c>
      <c r="D37" s="58">
        <v>5</v>
      </c>
      <c r="E37" s="58">
        <v>7</v>
      </c>
      <c r="F37" s="58">
        <v>10</v>
      </c>
      <c r="G37" s="58">
        <v>14</v>
      </c>
      <c r="H37" s="58">
        <v>5</v>
      </c>
      <c r="I37" s="58">
        <v>15</v>
      </c>
      <c r="J37" s="58">
        <v>14</v>
      </c>
      <c r="K37" s="58">
        <v>13</v>
      </c>
      <c r="L37" s="58">
        <v>13</v>
      </c>
      <c r="M37" s="58">
        <v>13</v>
      </c>
      <c r="N37" s="58">
        <v>12</v>
      </c>
      <c r="O37" s="58">
        <v>13</v>
      </c>
      <c r="P37" s="58">
        <v>12</v>
      </c>
      <c r="Q37" s="58">
        <v>12</v>
      </c>
      <c r="R37" s="58">
        <v>12</v>
      </c>
      <c r="S37" s="58">
        <v>13</v>
      </c>
      <c r="T37" s="58">
        <v>14</v>
      </c>
      <c r="U37" s="58">
        <v>14</v>
      </c>
      <c r="V37" s="58">
        <v>14</v>
      </c>
      <c r="W37" s="58">
        <v>17</v>
      </c>
      <c r="X37" s="58">
        <v>20</v>
      </c>
      <c r="Y37" s="58">
        <v>20</v>
      </c>
      <c r="Z37" s="58">
        <v>20</v>
      </c>
      <c r="AA37" s="58">
        <v>25</v>
      </c>
      <c r="AB37" s="58">
        <v>27</v>
      </c>
      <c r="AC37" s="58">
        <v>30</v>
      </c>
      <c r="AD37" s="58">
        <v>31</v>
      </c>
      <c r="AE37" s="58">
        <v>32</v>
      </c>
      <c r="AF37" s="58">
        <v>36</v>
      </c>
      <c r="AG37" s="58">
        <v>37</v>
      </c>
      <c r="AH37" s="58">
        <v>35</v>
      </c>
      <c r="AI37" s="58">
        <v>38</v>
      </c>
      <c r="AJ37" s="58">
        <v>42</v>
      </c>
      <c r="AK37" s="58">
        <v>31</v>
      </c>
      <c r="AL37" s="58">
        <v>35</v>
      </c>
      <c r="AM37" s="58">
        <v>36</v>
      </c>
      <c r="AN37" s="58">
        <v>27</v>
      </c>
      <c r="AO37" s="58">
        <v>26</v>
      </c>
      <c r="AP37" s="58">
        <v>25</v>
      </c>
      <c r="AQ37" s="58">
        <v>24</v>
      </c>
      <c r="AR37" s="58">
        <v>22</v>
      </c>
      <c r="AS37" s="58">
        <v>15</v>
      </c>
      <c r="AT37" s="58">
        <v>14</v>
      </c>
      <c r="AU37" s="58">
        <v>10</v>
      </c>
      <c r="AV37" s="58">
        <v>0</v>
      </c>
    </row>
    <row r="38" spans="1:78" s="58" customFormat="1" ht="12.75">
      <c r="A38" s="58">
        <v>710</v>
      </c>
      <c r="B38" s="59">
        <v>230</v>
      </c>
      <c r="C38" s="58">
        <v>0</v>
      </c>
      <c r="H38" s="58">
        <v>29</v>
      </c>
      <c r="M38" s="58">
        <v>47</v>
      </c>
      <c r="R38" s="58">
        <v>56</v>
      </c>
      <c r="W38" s="58">
        <v>69</v>
      </c>
      <c r="AB38" s="58">
        <v>82</v>
      </c>
      <c r="AG38" s="58">
        <v>117</v>
      </c>
      <c r="AL38" s="58">
        <v>107</v>
      </c>
      <c r="AQ38" s="58">
        <v>115</v>
      </c>
      <c r="AV38" s="58">
        <v>116</v>
      </c>
      <c r="BA38" s="58">
        <v>90</v>
      </c>
      <c r="BF38" s="58">
        <v>73</v>
      </c>
      <c r="BK38" s="58">
        <v>83</v>
      </c>
      <c r="BP38" s="58">
        <v>66</v>
      </c>
      <c r="BU38" s="58">
        <v>41</v>
      </c>
      <c r="BV38" s="58">
        <v>0</v>
      </c>
      <c r="BZ38" s="58">
        <v>0</v>
      </c>
    </row>
    <row r="39" spans="1:73" s="58" customFormat="1" ht="12.75">
      <c r="A39" s="58">
        <v>700</v>
      </c>
      <c r="B39" s="59">
        <v>242</v>
      </c>
      <c r="C39" s="58">
        <v>0</v>
      </c>
      <c r="D39" s="58">
        <v>4</v>
      </c>
      <c r="E39" s="58">
        <v>6</v>
      </c>
      <c r="F39" s="58">
        <v>8</v>
      </c>
      <c r="G39" s="58">
        <v>18</v>
      </c>
      <c r="H39" s="58">
        <v>21</v>
      </c>
      <c r="I39" s="58">
        <v>21</v>
      </c>
      <c r="J39" s="58">
        <v>24</v>
      </c>
      <c r="K39" s="58">
        <v>26</v>
      </c>
      <c r="L39" s="58">
        <v>27</v>
      </c>
      <c r="M39" s="58">
        <v>28</v>
      </c>
      <c r="N39" s="58">
        <v>28</v>
      </c>
      <c r="O39" s="58">
        <v>28</v>
      </c>
      <c r="P39" s="58">
        <v>28</v>
      </c>
      <c r="Q39" s="58">
        <v>3</v>
      </c>
      <c r="R39" s="58">
        <v>28</v>
      </c>
      <c r="S39" s="58">
        <v>25</v>
      </c>
      <c r="T39" s="58">
        <v>24</v>
      </c>
      <c r="U39" s="58">
        <v>25</v>
      </c>
      <c r="V39" s="58">
        <v>23</v>
      </c>
      <c r="W39" s="58">
        <v>22</v>
      </c>
      <c r="X39" s="58">
        <v>25</v>
      </c>
      <c r="Y39" s="58">
        <v>31</v>
      </c>
      <c r="Z39" s="58">
        <v>33</v>
      </c>
      <c r="AA39" s="58">
        <v>35</v>
      </c>
      <c r="AB39" s="58">
        <v>33</v>
      </c>
      <c r="AC39" s="58">
        <v>34</v>
      </c>
      <c r="AD39" s="58">
        <v>36</v>
      </c>
      <c r="AE39" s="58">
        <v>38</v>
      </c>
      <c r="AF39" s="58">
        <v>38</v>
      </c>
      <c r="AG39" s="58">
        <v>37</v>
      </c>
      <c r="AH39" s="58">
        <v>37</v>
      </c>
      <c r="AI39" s="58">
        <v>32</v>
      </c>
      <c r="AJ39" s="58">
        <v>32</v>
      </c>
      <c r="AK39" s="58">
        <v>30</v>
      </c>
      <c r="AL39" s="58">
        <v>30</v>
      </c>
      <c r="AM39" s="58">
        <v>31</v>
      </c>
      <c r="AN39" s="58">
        <v>32</v>
      </c>
      <c r="AO39" s="58">
        <v>32</v>
      </c>
      <c r="AP39" s="58">
        <v>32</v>
      </c>
      <c r="AQ39" s="58">
        <v>32</v>
      </c>
      <c r="AR39" s="58">
        <v>32</v>
      </c>
      <c r="AS39" s="58">
        <v>37</v>
      </c>
      <c r="AT39" s="58">
        <v>36</v>
      </c>
      <c r="AU39" s="58">
        <v>42</v>
      </c>
      <c r="AV39" s="58">
        <v>42</v>
      </c>
      <c r="AW39" s="58">
        <v>44</v>
      </c>
      <c r="AX39" s="58">
        <v>46</v>
      </c>
      <c r="AY39" s="58">
        <v>48</v>
      </c>
      <c r="AZ39" s="58">
        <v>51</v>
      </c>
      <c r="BA39" s="58">
        <v>52</v>
      </c>
      <c r="BB39" s="58">
        <v>55</v>
      </c>
      <c r="BC39" s="58">
        <v>59</v>
      </c>
      <c r="BD39" s="58">
        <v>62</v>
      </c>
      <c r="BE39" s="58">
        <v>64</v>
      </c>
      <c r="BF39" s="58">
        <v>64</v>
      </c>
      <c r="BG39" s="58">
        <v>62</v>
      </c>
      <c r="BH39" s="58">
        <v>62</v>
      </c>
      <c r="BI39" s="58">
        <v>61</v>
      </c>
      <c r="BJ39" s="58">
        <v>59</v>
      </c>
      <c r="BK39" s="58">
        <v>58</v>
      </c>
      <c r="BL39" s="58">
        <v>55</v>
      </c>
      <c r="BM39" s="58">
        <v>51</v>
      </c>
      <c r="BN39" s="58">
        <v>47</v>
      </c>
      <c r="BO39" s="58">
        <v>45</v>
      </c>
      <c r="BP39" s="58">
        <v>42</v>
      </c>
      <c r="BQ39" s="58">
        <v>36</v>
      </c>
      <c r="BR39" s="58">
        <v>30</v>
      </c>
      <c r="BS39" s="58">
        <v>26</v>
      </c>
      <c r="BT39" s="58">
        <v>33</v>
      </c>
      <c r="BU39" s="58">
        <v>0</v>
      </c>
    </row>
    <row r="40" spans="1:69" s="58" customFormat="1" ht="12.75">
      <c r="A40" s="58">
        <v>660</v>
      </c>
      <c r="B40" s="59">
        <v>260</v>
      </c>
      <c r="C40" s="58">
        <v>0</v>
      </c>
      <c r="D40" s="58">
        <v>6</v>
      </c>
      <c r="E40" s="58">
        <v>10</v>
      </c>
      <c r="F40" s="58">
        <v>10</v>
      </c>
      <c r="G40" s="58">
        <v>11</v>
      </c>
      <c r="H40" s="58">
        <v>14</v>
      </c>
      <c r="I40" s="58">
        <v>18</v>
      </c>
      <c r="J40" s="58">
        <v>17</v>
      </c>
      <c r="K40" s="58">
        <v>17</v>
      </c>
      <c r="L40" s="58">
        <v>17</v>
      </c>
      <c r="M40" s="58">
        <v>21</v>
      </c>
      <c r="N40" s="58">
        <v>24</v>
      </c>
      <c r="O40" s="58">
        <v>17</v>
      </c>
      <c r="P40" s="58">
        <v>18</v>
      </c>
      <c r="Q40" s="58">
        <v>19</v>
      </c>
      <c r="R40" s="58">
        <v>19</v>
      </c>
      <c r="S40" s="58">
        <v>14</v>
      </c>
      <c r="T40" s="58">
        <v>18</v>
      </c>
      <c r="U40" s="58">
        <v>18</v>
      </c>
      <c r="V40" s="58">
        <v>17</v>
      </c>
      <c r="W40" s="58">
        <v>18</v>
      </c>
      <c r="X40" s="58">
        <v>17</v>
      </c>
      <c r="Y40" s="58">
        <v>16</v>
      </c>
      <c r="Z40" s="58">
        <v>14</v>
      </c>
      <c r="AA40" s="58">
        <v>14</v>
      </c>
      <c r="AB40" s="58">
        <v>18</v>
      </c>
      <c r="AC40" s="58">
        <v>21</v>
      </c>
      <c r="AD40" s="58">
        <v>21</v>
      </c>
      <c r="AE40" s="58">
        <v>22</v>
      </c>
      <c r="AF40" s="58">
        <v>21</v>
      </c>
      <c r="AG40" s="58">
        <v>17</v>
      </c>
      <c r="AH40" s="58">
        <v>15</v>
      </c>
      <c r="AI40" s="58">
        <v>15</v>
      </c>
      <c r="AJ40" s="58">
        <v>11</v>
      </c>
      <c r="AK40" s="58">
        <v>11</v>
      </c>
      <c r="AL40" s="58">
        <v>10</v>
      </c>
      <c r="AM40" s="58">
        <v>10</v>
      </c>
      <c r="AN40" s="58">
        <v>8</v>
      </c>
      <c r="AO40" s="58">
        <v>8</v>
      </c>
      <c r="AP40" s="58">
        <v>7</v>
      </c>
      <c r="AQ40" s="58">
        <v>6</v>
      </c>
      <c r="AR40" s="58">
        <v>5</v>
      </c>
      <c r="AS40" s="58">
        <v>5</v>
      </c>
      <c r="AT40" s="58">
        <v>5</v>
      </c>
      <c r="AU40" s="58">
        <v>10</v>
      </c>
      <c r="AV40" s="58">
        <v>12</v>
      </c>
      <c r="AW40" s="58">
        <v>15</v>
      </c>
      <c r="AX40" s="58">
        <v>15</v>
      </c>
      <c r="AY40" s="58">
        <v>17</v>
      </c>
      <c r="AZ40" s="58">
        <v>18</v>
      </c>
      <c r="BA40" s="58">
        <v>34</v>
      </c>
      <c r="BB40" s="58">
        <v>25</v>
      </c>
      <c r="BC40" s="58">
        <v>24</v>
      </c>
      <c r="BD40" s="58">
        <v>28</v>
      </c>
      <c r="BE40" s="58">
        <v>25</v>
      </c>
      <c r="BF40" s="58">
        <v>24</v>
      </c>
      <c r="BG40" s="58">
        <v>14</v>
      </c>
      <c r="BH40" s="58">
        <v>14</v>
      </c>
      <c r="BI40" s="58">
        <v>16</v>
      </c>
      <c r="BJ40" s="58">
        <v>16</v>
      </c>
      <c r="BK40" s="58">
        <v>16</v>
      </c>
      <c r="BL40" s="58">
        <v>16</v>
      </c>
      <c r="BM40" s="58">
        <v>17</v>
      </c>
      <c r="BN40" s="58">
        <v>18</v>
      </c>
      <c r="BO40" s="58">
        <v>15</v>
      </c>
      <c r="BP40" s="58">
        <v>16</v>
      </c>
      <c r="BQ40" s="58">
        <v>0</v>
      </c>
    </row>
    <row r="41" spans="1:62" s="58" customFormat="1" ht="12.75">
      <c r="A41" s="58">
        <v>590</v>
      </c>
      <c r="B41" s="59">
        <v>280</v>
      </c>
      <c r="C41" s="58">
        <v>0</v>
      </c>
      <c r="D41" s="58">
        <v>5</v>
      </c>
      <c r="E41" s="58">
        <v>9</v>
      </c>
      <c r="F41" s="58">
        <v>13</v>
      </c>
      <c r="G41" s="58">
        <v>16</v>
      </c>
      <c r="H41" s="58">
        <v>16</v>
      </c>
      <c r="I41" s="58">
        <v>18</v>
      </c>
      <c r="J41" s="58">
        <v>20</v>
      </c>
      <c r="K41" s="58">
        <v>20</v>
      </c>
      <c r="L41" s="58">
        <v>18</v>
      </c>
      <c r="M41" s="58">
        <v>19</v>
      </c>
      <c r="N41" s="58">
        <v>18</v>
      </c>
      <c r="O41" s="58">
        <v>14</v>
      </c>
      <c r="P41" s="58">
        <v>13</v>
      </c>
      <c r="Q41" s="58">
        <v>12</v>
      </c>
      <c r="R41" s="58">
        <v>13</v>
      </c>
      <c r="S41" s="58">
        <v>13</v>
      </c>
      <c r="T41" s="58">
        <v>13</v>
      </c>
      <c r="U41" s="58">
        <v>13</v>
      </c>
      <c r="V41" s="58">
        <v>13</v>
      </c>
      <c r="W41" s="58">
        <v>10</v>
      </c>
      <c r="X41" s="58">
        <v>10</v>
      </c>
      <c r="Y41" s="58">
        <v>9</v>
      </c>
      <c r="Z41" s="58">
        <v>8</v>
      </c>
      <c r="AA41" s="58">
        <v>8</v>
      </c>
      <c r="AB41" s="58">
        <v>6</v>
      </c>
      <c r="AC41" s="58">
        <v>7</v>
      </c>
      <c r="AD41" s="58">
        <v>5</v>
      </c>
      <c r="AE41" s="58">
        <v>8</v>
      </c>
      <c r="AF41" s="58">
        <v>6</v>
      </c>
      <c r="AG41" s="58">
        <v>6</v>
      </c>
      <c r="AH41" s="58">
        <v>6</v>
      </c>
      <c r="AI41" s="58">
        <v>7</v>
      </c>
      <c r="AJ41" s="58">
        <v>8</v>
      </c>
      <c r="AK41" s="58">
        <v>10</v>
      </c>
      <c r="AL41" s="58">
        <v>9</v>
      </c>
      <c r="AM41" s="58">
        <v>10</v>
      </c>
      <c r="AN41" s="58">
        <v>13</v>
      </c>
      <c r="AO41" s="58">
        <v>15</v>
      </c>
      <c r="AP41" s="58">
        <v>11</v>
      </c>
      <c r="AQ41" s="58">
        <v>18</v>
      </c>
      <c r="AR41" s="58">
        <v>31</v>
      </c>
      <c r="AS41" s="58">
        <v>37</v>
      </c>
      <c r="AT41" s="58">
        <v>38</v>
      </c>
      <c r="AU41" s="58">
        <v>42</v>
      </c>
      <c r="AV41" s="58">
        <v>37</v>
      </c>
      <c r="AW41" s="58">
        <v>34</v>
      </c>
      <c r="AX41" s="58">
        <v>33</v>
      </c>
      <c r="AY41" s="58">
        <v>27</v>
      </c>
      <c r="AZ41" s="58">
        <v>36</v>
      </c>
      <c r="BA41" s="58">
        <v>28</v>
      </c>
      <c r="BB41" s="58">
        <v>24</v>
      </c>
      <c r="BC41" s="58">
        <v>18</v>
      </c>
      <c r="BD41" s="58">
        <v>16</v>
      </c>
      <c r="BE41" s="58">
        <v>12</v>
      </c>
      <c r="BF41" s="58">
        <v>10</v>
      </c>
      <c r="BG41" s="58">
        <v>9</v>
      </c>
      <c r="BH41" s="58">
        <v>6</v>
      </c>
      <c r="BI41" s="58">
        <v>3</v>
      </c>
      <c r="BJ41" s="58">
        <v>0</v>
      </c>
    </row>
    <row r="42" spans="1:41" s="58" customFormat="1" ht="12.75">
      <c r="A42" s="58">
        <v>380</v>
      </c>
      <c r="B42" s="59">
        <v>300</v>
      </c>
      <c r="C42" s="58">
        <v>0</v>
      </c>
      <c r="D42" s="58">
        <v>4</v>
      </c>
      <c r="E42" s="58">
        <v>3</v>
      </c>
      <c r="F42" s="58">
        <v>3</v>
      </c>
      <c r="G42" s="58">
        <v>5</v>
      </c>
      <c r="H42" s="58">
        <v>5</v>
      </c>
      <c r="I42" s="58">
        <v>6</v>
      </c>
      <c r="J42" s="58">
        <v>7</v>
      </c>
      <c r="K42" s="58">
        <v>10</v>
      </c>
      <c r="L42" s="58">
        <v>11</v>
      </c>
      <c r="M42" s="58">
        <v>14</v>
      </c>
      <c r="N42" s="58">
        <v>17</v>
      </c>
      <c r="O42" s="58">
        <v>13</v>
      </c>
      <c r="P42" s="58">
        <v>17</v>
      </c>
      <c r="Q42" s="58">
        <v>23</v>
      </c>
      <c r="R42" s="58">
        <v>25</v>
      </c>
      <c r="S42" s="58">
        <v>24</v>
      </c>
      <c r="T42" s="58">
        <v>22</v>
      </c>
      <c r="U42" s="58">
        <v>20</v>
      </c>
      <c r="V42" s="58">
        <v>17</v>
      </c>
      <c r="W42" s="58">
        <v>16</v>
      </c>
      <c r="X42" s="58">
        <v>15</v>
      </c>
      <c r="Y42" s="58">
        <v>15</v>
      </c>
      <c r="Z42" s="58">
        <v>14</v>
      </c>
      <c r="AA42" s="58">
        <v>18</v>
      </c>
      <c r="AB42" s="58">
        <v>31</v>
      </c>
      <c r="AC42" s="58">
        <v>38</v>
      </c>
      <c r="AD42" s="58">
        <v>46</v>
      </c>
      <c r="AE42" s="58">
        <v>50</v>
      </c>
      <c r="AF42" s="58">
        <v>56</v>
      </c>
      <c r="AG42" s="58">
        <v>58</v>
      </c>
      <c r="AH42" s="58">
        <v>58</v>
      </c>
      <c r="AI42" s="58">
        <v>58</v>
      </c>
      <c r="AJ42" s="58">
        <v>58</v>
      </c>
      <c r="AK42" s="58">
        <v>43</v>
      </c>
      <c r="AL42" s="58">
        <v>41</v>
      </c>
      <c r="AM42" s="58">
        <v>27</v>
      </c>
      <c r="AN42" s="58">
        <v>10</v>
      </c>
      <c r="AO42" s="58">
        <v>0</v>
      </c>
    </row>
    <row r="43" spans="2:3" s="58" customFormat="1" ht="12.75">
      <c r="B43" s="59">
        <v>320</v>
      </c>
      <c r="C43" s="58">
        <v>0</v>
      </c>
    </row>
    <row r="44" spans="1:42" s="58" customFormat="1" ht="12.75">
      <c r="A44" s="58">
        <v>390</v>
      </c>
      <c r="B44" s="59">
        <v>325</v>
      </c>
      <c r="C44" s="58">
        <v>0</v>
      </c>
      <c r="D44" s="58">
        <v>14</v>
      </c>
      <c r="E44" s="58">
        <v>38</v>
      </c>
      <c r="F44" s="58">
        <v>38</v>
      </c>
      <c r="G44" s="58">
        <v>40</v>
      </c>
      <c r="H44" s="58">
        <v>41</v>
      </c>
      <c r="I44" s="58">
        <v>48</v>
      </c>
      <c r="J44" s="58">
        <v>30</v>
      </c>
      <c r="K44" s="58">
        <v>50</v>
      </c>
      <c r="L44" s="58">
        <v>49</v>
      </c>
      <c r="M44" s="58">
        <v>50</v>
      </c>
      <c r="N44" s="58">
        <v>64</v>
      </c>
      <c r="O44" s="58">
        <v>62</v>
      </c>
      <c r="P44" s="58">
        <v>58</v>
      </c>
      <c r="Q44" s="58">
        <v>58</v>
      </c>
      <c r="R44" s="58">
        <v>60</v>
      </c>
      <c r="S44" s="58">
        <v>55</v>
      </c>
      <c r="T44" s="58">
        <v>55</v>
      </c>
      <c r="U44" s="58">
        <v>54</v>
      </c>
      <c r="V44" s="58">
        <v>55</v>
      </c>
      <c r="W44" s="58">
        <v>59</v>
      </c>
      <c r="X44" s="58">
        <v>44</v>
      </c>
      <c r="Y44" s="58">
        <v>47</v>
      </c>
      <c r="Z44" s="58">
        <v>42</v>
      </c>
      <c r="AA44" s="58">
        <v>38</v>
      </c>
      <c r="AB44" s="58">
        <v>39</v>
      </c>
      <c r="AC44" s="58">
        <v>38</v>
      </c>
      <c r="AD44" s="58">
        <v>32</v>
      </c>
      <c r="AE44" s="58">
        <v>33</v>
      </c>
      <c r="AF44" s="58">
        <v>30</v>
      </c>
      <c r="AG44" s="58">
        <v>17</v>
      </c>
      <c r="AH44" s="58">
        <v>6</v>
      </c>
      <c r="AI44" s="58">
        <v>15</v>
      </c>
      <c r="AJ44" s="58">
        <v>13</v>
      </c>
      <c r="AK44" s="58">
        <v>13</v>
      </c>
      <c r="AL44" s="58">
        <v>12</v>
      </c>
      <c r="AM44" s="58">
        <v>9</v>
      </c>
      <c r="AN44" s="58">
        <v>8</v>
      </c>
      <c r="AO44" s="58">
        <v>3</v>
      </c>
      <c r="AP44" s="58">
        <v>0</v>
      </c>
    </row>
    <row r="45" spans="1:41" s="58" customFormat="1" ht="12" customHeight="1">
      <c r="A45" s="58">
        <v>380</v>
      </c>
      <c r="B45" s="59">
        <v>330</v>
      </c>
      <c r="C45" s="58">
        <v>0</v>
      </c>
      <c r="D45" s="58">
        <v>8</v>
      </c>
      <c r="E45" s="58">
        <v>9</v>
      </c>
      <c r="F45" s="58">
        <v>8</v>
      </c>
      <c r="G45" s="58">
        <v>6</v>
      </c>
      <c r="H45" s="58">
        <v>9</v>
      </c>
      <c r="I45" s="58">
        <v>11</v>
      </c>
      <c r="J45" s="58">
        <v>10</v>
      </c>
      <c r="K45" s="58">
        <v>16</v>
      </c>
      <c r="L45" s="58">
        <v>17</v>
      </c>
      <c r="M45" s="58">
        <v>17</v>
      </c>
      <c r="N45" s="58">
        <v>17</v>
      </c>
      <c r="O45" s="58">
        <v>18</v>
      </c>
      <c r="P45" s="58">
        <v>15</v>
      </c>
      <c r="Q45" s="58">
        <v>16</v>
      </c>
      <c r="R45" s="58">
        <v>14</v>
      </c>
      <c r="S45" s="58">
        <v>14</v>
      </c>
      <c r="T45" s="58">
        <v>13</v>
      </c>
      <c r="U45" s="58">
        <v>26</v>
      </c>
      <c r="V45" s="58">
        <v>34</v>
      </c>
      <c r="W45" s="58">
        <v>22</v>
      </c>
      <c r="X45" s="58">
        <v>35</v>
      </c>
      <c r="Y45" s="58">
        <v>38</v>
      </c>
      <c r="Z45" s="58">
        <v>37</v>
      </c>
      <c r="AA45" s="58">
        <v>33</v>
      </c>
      <c r="AB45" s="58">
        <v>30</v>
      </c>
      <c r="AC45" s="58">
        <v>25</v>
      </c>
      <c r="AD45" s="58">
        <v>24</v>
      </c>
      <c r="AE45" s="58">
        <v>22</v>
      </c>
      <c r="AF45" s="58">
        <v>17</v>
      </c>
      <c r="AG45" s="58">
        <v>14</v>
      </c>
      <c r="AH45" s="58">
        <v>15</v>
      </c>
      <c r="AI45" s="58">
        <v>16</v>
      </c>
      <c r="AJ45" s="58">
        <v>14</v>
      </c>
      <c r="AK45" s="58">
        <v>13</v>
      </c>
      <c r="AL45" s="58">
        <v>10</v>
      </c>
      <c r="AM45" s="58">
        <v>7</v>
      </c>
      <c r="AN45" s="58">
        <v>3</v>
      </c>
      <c r="AO45" s="58">
        <v>0</v>
      </c>
    </row>
    <row r="46" spans="1:42" s="58" customFormat="1" ht="12.75">
      <c r="A46" s="58">
        <v>390</v>
      </c>
      <c r="B46" s="59">
        <v>335</v>
      </c>
      <c r="C46" s="58">
        <v>0</v>
      </c>
      <c r="D46" s="58">
        <v>2</v>
      </c>
      <c r="E46" s="58">
        <v>6</v>
      </c>
      <c r="F46" s="58">
        <v>15</v>
      </c>
      <c r="G46" s="58">
        <v>22</v>
      </c>
      <c r="H46" s="58">
        <v>25</v>
      </c>
      <c r="I46" s="58">
        <v>30</v>
      </c>
      <c r="J46" s="58">
        <v>30</v>
      </c>
      <c r="K46" s="58">
        <v>19</v>
      </c>
      <c r="L46" s="58">
        <v>24</v>
      </c>
      <c r="M46" s="58">
        <v>48</v>
      </c>
      <c r="N46" s="58">
        <v>47</v>
      </c>
      <c r="O46" s="58">
        <v>48</v>
      </c>
      <c r="P46" s="58">
        <v>54</v>
      </c>
      <c r="Q46" s="58">
        <v>37</v>
      </c>
      <c r="R46" s="58">
        <v>40</v>
      </c>
      <c r="S46" s="58">
        <v>51</v>
      </c>
      <c r="T46" s="58">
        <v>55</v>
      </c>
      <c r="U46" s="58">
        <v>52</v>
      </c>
      <c r="V46" s="58">
        <v>47</v>
      </c>
      <c r="W46" s="58">
        <v>47</v>
      </c>
      <c r="X46" s="58">
        <v>64</v>
      </c>
      <c r="Y46" s="58">
        <v>66</v>
      </c>
      <c r="Z46" s="58">
        <v>51</v>
      </c>
      <c r="AA46" s="58">
        <v>64</v>
      </c>
      <c r="AB46" s="58">
        <v>63</v>
      </c>
      <c r="AC46" s="58">
        <v>63</v>
      </c>
      <c r="AD46" s="58">
        <v>58</v>
      </c>
      <c r="AE46" s="58">
        <v>58</v>
      </c>
      <c r="AF46" s="58">
        <v>54</v>
      </c>
      <c r="AG46" s="58">
        <v>55</v>
      </c>
      <c r="AH46" s="58">
        <v>54</v>
      </c>
      <c r="AI46" s="58">
        <v>54</v>
      </c>
      <c r="AJ46" s="58">
        <v>53</v>
      </c>
      <c r="AK46" s="58">
        <v>50</v>
      </c>
      <c r="AL46" s="58">
        <v>46</v>
      </c>
      <c r="AM46" s="58">
        <v>39</v>
      </c>
      <c r="AN46" s="58">
        <v>9</v>
      </c>
      <c r="AO46" s="58">
        <v>1</v>
      </c>
      <c r="AP46" s="58">
        <v>0</v>
      </c>
    </row>
    <row r="47" spans="1:86" s="58" customFormat="1" ht="12.75">
      <c r="A47" s="58">
        <v>830</v>
      </c>
      <c r="B47" s="59">
        <v>340</v>
      </c>
      <c r="C47" s="58">
        <v>0</v>
      </c>
      <c r="D47" s="58">
        <v>7</v>
      </c>
      <c r="E47" s="58">
        <v>5</v>
      </c>
      <c r="F47" s="58">
        <v>6</v>
      </c>
      <c r="G47" s="58">
        <v>10</v>
      </c>
      <c r="H47" s="58">
        <v>13</v>
      </c>
      <c r="I47" s="58">
        <v>16</v>
      </c>
      <c r="J47" s="58">
        <v>18</v>
      </c>
      <c r="K47" s="58">
        <v>19</v>
      </c>
      <c r="L47" s="58">
        <v>23</v>
      </c>
      <c r="M47" s="58">
        <v>23</v>
      </c>
      <c r="N47" s="58">
        <v>25</v>
      </c>
      <c r="O47" s="58">
        <v>24</v>
      </c>
      <c r="P47" s="58">
        <v>24</v>
      </c>
      <c r="Q47" s="58">
        <v>24</v>
      </c>
      <c r="R47" s="58">
        <v>23</v>
      </c>
      <c r="S47" s="58">
        <v>23</v>
      </c>
      <c r="T47" s="58">
        <v>22</v>
      </c>
      <c r="U47" s="58">
        <v>17</v>
      </c>
      <c r="V47" s="58">
        <v>18</v>
      </c>
      <c r="W47" s="58">
        <v>23</v>
      </c>
      <c r="X47" s="58">
        <v>23</v>
      </c>
      <c r="Y47" s="58">
        <v>22</v>
      </c>
      <c r="Z47" s="58">
        <v>19</v>
      </c>
      <c r="AA47" s="58">
        <v>15</v>
      </c>
      <c r="AB47" s="58">
        <v>15</v>
      </c>
      <c r="AC47" s="58">
        <v>14</v>
      </c>
      <c r="AD47" s="58">
        <v>13</v>
      </c>
      <c r="AE47" s="58">
        <v>9</v>
      </c>
      <c r="AF47" s="58">
        <v>7</v>
      </c>
      <c r="AG47" s="58">
        <v>2</v>
      </c>
      <c r="AH47" s="58">
        <v>4</v>
      </c>
      <c r="AI47" s="58">
        <v>3</v>
      </c>
      <c r="AJ47" s="58">
        <v>2</v>
      </c>
      <c r="AK47" s="58">
        <v>3</v>
      </c>
      <c r="AL47" s="58">
        <v>3</v>
      </c>
      <c r="AM47" s="58">
        <v>3</v>
      </c>
      <c r="AN47" s="58">
        <v>2</v>
      </c>
      <c r="AO47" s="58">
        <v>3</v>
      </c>
      <c r="AP47" s="58">
        <v>3</v>
      </c>
      <c r="AQ47" s="58">
        <v>3</v>
      </c>
      <c r="AR47" s="58">
        <v>5</v>
      </c>
      <c r="AS47" s="58">
        <v>6</v>
      </c>
      <c r="AT47" s="58">
        <v>5</v>
      </c>
      <c r="AU47" s="58">
        <v>6</v>
      </c>
      <c r="AV47" s="58">
        <v>8</v>
      </c>
      <c r="AW47" s="58">
        <v>10</v>
      </c>
      <c r="AX47" s="58">
        <v>10</v>
      </c>
      <c r="AY47" s="58">
        <v>12</v>
      </c>
      <c r="AZ47" s="58">
        <v>17</v>
      </c>
      <c r="BA47" s="58">
        <v>17</v>
      </c>
      <c r="BB47" s="58">
        <v>23</v>
      </c>
      <c r="BC47" s="58">
        <v>30</v>
      </c>
      <c r="BD47" s="58">
        <v>31</v>
      </c>
      <c r="BE47" s="58">
        <v>30</v>
      </c>
      <c r="BF47" s="58">
        <v>37</v>
      </c>
      <c r="BG47" s="58">
        <v>44</v>
      </c>
      <c r="BH47" s="58">
        <v>47</v>
      </c>
      <c r="BI47" s="58">
        <v>48</v>
      </c>
      <c r="BJ47" s="58">
        <v>51</v>
      </c>
      <c r="BK47" s="58">
        <v>50</v>
      </c>
      <c r="BL47" s="58">
        <v>52</v>
      </c>
      <c r="BM47" s="58">
        <v>54</v>
      </c>
      <c r="BN47" s="58">
        <v>60</v>
      </c>
      <c r="BO47" s="58">
        <v>60</v>
      </c>
      <c r="BP47" s="58">
        <v>61</v>
      </c>
      <c r="BQ47" s="58">
        <v>62</v>
      </c>
      <c r="BR47" s="58">
        <v>64</v>
      </c>
      <c r="BS47" s="58">
        <v>65</v>
      </c>
      <c r="BT47" s="58">
        <v>66</v>
      </c>
      <c r="BU47" s="58">
        <v>67</v>
      </c>
      <c r="BV47" s="58">
        <v>67</v>
      </c>
      <c r="BW47" s="58">
        <v>67</v>
      </c>
      <c r="BX47" s="58">
        <v>64</v>
      </c>
      <c r="BY47" s="58">
        <v>62</v>
      </c>
      <c r="BZ47" s="58">
        <v>62</v>
      </c>
      <c r="CA47" s="58">
        <v>59</v>
      </c>
      <c r="CB47" s="58">
        <v>58</v>
      </c>
      <c r="CC47" s="58">
        <v>55</v>
      </c>
      <c r="CD47" s="58">
        <v>52</v>
      </c>
      <c r="CE47" s="58">
        <v>51</v>
      </c>
      <c r="CF47" s="58">
        <v>26</v>
      </c>
      <c r="CG47" s="58">
        <v>30</v>
      </c>
      <c r="CH47" s="58">
        <v>0</v>
      </c>
    </row>
    <row r="48" spans="1:37" s="58" customFormat="1" ht="12.75">
      <c r="A48" s="58">
        <v>340</v>
      </c>
      <c r="B48" s="59">
        <v>345</v>
      </c>
      <c r="C48" s="58">
        <v>0</v>
      </c>
      <c r="D48" s="58">
        <v>35</v>
      </c>
      <c r="E48" s="58">
        <v>31</v>
      </c>
      <c r="F48" s="58">
        <v>34</v>
      </c>
      <c r="G48" s="58">
        <v>34</v>
      </c>
      <c r="H48" s="58">
        <v>35</v>
      </c>
      <c r="I48" s="58">
        <v>37</v>
      </c>
      <c r="J48" s="58">
        <v>36</v>
      </c>
      <c r="K48" s="58">
        <v>37</v>
      </c>
      <c r="L48" s="58">
        <v>38</v>
      </c>
      <c r="M48" s="58">
        <v>37</v>
      </c>
      <c r="N48" s="58">
        <v>37</v>
      </c>
      <c r="O48" s="58">
        <v>34</v>
      </c>
      <c r="P48" s="58">
        <v>33</v>
      </c>
      <c r="Q48" s="58">
        <v>33</v>
      </c>
      <c r="R48" s="58">
        <v>30</v>
      </c>
      <c r="S48" s="58">
        <v>29</v>
      </c>
      <c r="T48" s="58">
        <v>28</v>
      </c>
      <c r="U48" s="58">
        <v>27</v>
      </c>
      <c r="V48" s="58">
        <v>26</v>
      </c>
      <c r="W48" s="58">
        <v>24</v>
      </c>
      <c r="X48" s="58">
        <v>23</v>
      </c>
      <c r="Y48" s="58">
        <v>22</v>
      </c>
      <c r="Z48" s="58">
        <v>19</v>
      </c>
      <c r="AA48" s="58">
        <v>17</v>
      </c>
      <c r="AB48" s="58">
        <v>17</v>
      </c>
      <c r="AC48" s="58">
        <v>17</v>
      </c>
      <c r="AD48" s="58">
        <v>20</v>
      </c>
      <c r="AE48" s="58">
        <v>20</v>
      </c>
      <c r="AF48" s="58">
        <v>17</v>
      </c>
      <c r="AG48" s="58">
        <v>16</v>
      </c>
      <c r="AH48" s="58">
        <v>11</v>
      </c>
      <c r="AI48" s="58">
        <v>9</v>
      </c>
      <c r="AJ48" s="58">
        <v>7</v>
      </c>
      <c r="AK48" s="58">
        <v>0</v>
      </c>
    </row>
    <row r="49" spans="1:42" s="58" customFormat="1" ht="12.75">
      <c r="A49" s="58">
        <v>390</v>
      </c>
      <c r="B49" s="59">
        <v>360</v>
      </c>
      <c r="C49" s="58">
        <v>0</v>
      </c>
      <c r="D49" s="58">
        <v>5</v>
      </c>
      <c r="E49" s="58">
        <v>8</v>
      </c>
      <c r="F49" s="58">
        <v>8</v>
      </c>
      <c r="G49" s="58">
        <v>7</v>
      </c>
      <c r="H49" s="58">
        <v>7</v>
      </c>
      <c r="I49" s="58">
        <v>6</v>
      </c>
      <c r="J49" s="58">
        <v>5</v>
      </c>
      <c r="K49" s="58">
        <v>10</v>
      </c>
      <c r="L49" s="58">
        <v>14</v>
      </c>
      <c r="M49" s="58">
        <v>20</v>
      </c>
      <c r="N49" s="58">
        <v>24</v>
      </c>
      <c r="O49" s="58">
        <v>28</v>
      </c>
      <c r="P49" s="58">
        <v>34</v>
      </c>
      <c r="Q49" s="58">
        <v>37</v>
      </c>
      <c r="R49" s="58">
        <v>38</v>
      </c>
      <c r="S49" s="58">
        <v>36</v>
      </c>
      <c r="T49" s="58">
        <v>33</v>
      </c>
      <c r="U49" s="58">
        <v>25</v>
      </c>
      <c r="V49" s="58">
        <v>30</v>
      </c>
      <c r="W49" s="58">
        <v>27</v>
      </c>
      <c r="X49" s="58">
        <v>24</v>
      </c>
      <c r="Y49" s="58">
        <v>13</v>
      </c>
      <c r="Z49" s="58">
        <v>16</v>
      </c>
      <c r="AA49" s="58">
        <v>15</v>
      </c>
      <c r="AB49" s="58">
        <v>16</v>
      </c>
      <c r="AC49" s="58">
        <v>18</v>
      </c>
      <c r="AD49" s="58">
        <v>18</v>
      </c>
      <c r="AE49" s="58">
        <v>17</v>
      </c>
      <c r="AF49" s="58">
        <v>18</v>
      </c>
      <c r="AG49" s="58">
        <v>18</v>
      </c>
      <c r="AH49" s="58">
        <v>17</v>
      </c>
      <c r="AI49" s="58">
        <v>12</v>
      </c>
      <c r="AJ49" s="58">
        <v>10</v>
      </c>
      <c r="AK49" s="58">
        <v>7</v>
      </c>
      <c r="AL49" s="58">
        <v>7</v>
      </c>
      <c r="AM49" s="58">
        <v>10</v>
      </c>
      <c r="AN49" s="58">
        <v>4</v>
      </c>
      <c r="AO49" s="58">
        <v>2</v>
      </c>
      <c r="AP49" s="58">
        <v>0</v>
      </c>
    </row>
    <row r="50" spans="1:41" s="58" customFormat="1" ht="12.75">
      <c r="A50" s="58">
        <v>380</v>
      </c>
      <c r="B50" s="59">
        <v>380</v>
      </c>
      <c r="C50" s="58">
        <v>0</v>
      </c>
      <c r="D50" s="58">
        <v>2</v>
      </c>
      <c r="E50" s="58">
        <v>5</v>
      </c>
      <c r="F50" s="58">
        <v>5</v>
      </c>
      <c r="G50" s="58">
        <v>7</v>
      </c>
      <c r="H50" s="58">
        <v>6</v>
      </c>
      <c r="I50" s="58">
        <v>6</v>
      </c>
      <c r="J50" s="58">
        <v>7</v>
      </c>
      <c r="K50" s="58">
        <v>7</v>
      </c>
      <c r="L50" s="58">
        <v>7</v>
      </c>
      <c r="M50" s="58">
        <v>7</v>
      </c>
      <c r="N50" s="58">
        <v>8</v>
      </c>
      <c r="O50" s="58">
        <v>8</v>
      </c>
      <c r="P50" s="58">
        <v>10</v>
      </c>
      <c r="Q50" s="58">
        <v>12</v>
      </c>
      <c r="R50" s="58">
        <v>14</v>
      </c>
      <c r="S50" s="58">
        <v>17</v>
      </c>
      <c r="T50" s="58">
        <v>17</v>
      </c>
      <c r="U50" s="58">
        <v>20</v>
      </c>
      <c r="V50" s="58">
        <v>21</v>
      </c>
      <c r="W50" s="58">
        <v>22</v>
      </c>
      <c r="X50" s="58">
        <v>18</v>
      </c>
      <c r="Y50" s="58">
        <v>23</v>
      </c>
      <c r="Z50" s="58">
        <v>18</v>
      </c>
      <c r="AA50" s="58">
        <v>19</v>
      </c>
      <c r="AB50" s="58">
        <v>19</v>
      </c>
      <c r="AC50" s="58">
        <v>16</v>
      </c>
      <c r="AD50" s="58">
        <v>21</v>
      </c>
      <c r="AE50" s="58">
        <v>23</v>
      </c>
      <c r="AF50" s="58">
        <v>23</v>
      </c>
      <c r="AG50" s="58">
        <v>22</v>
      </c>
      <c r="AH50" s="58">
        <v>19</v>
      </c>
      <c r="AI50" s="58">
        <v>17</v>
      </c>
      <c r="AJ50" s="58">
        <v>13</v>
      </c>
      <c r="AK50" s="58">
        <v>10</v>
      </c>
      <c r="AL50" s="58">
        <v>7</v>
      </c>
      <c r="AM50" s="58">
        <v>5</v>
      </c>
      <c r="AN50" s="58">
        <v>3</v>
      </c>
      <c r="AO50" s="58">
        <v>0</v>
      </c>
    </row>
    <row r="51" spans="1:34" s="58" customFormat="1" ht="12.75">
      <c r="A51" s="58">
        <v>310</v>
      </c>
      <c r="B51" s="59">
        <v>400</v>
      </c>
      <c r="C51" s="58">
        <v>0</v>
      </c>
      <c r="D51" s="58">
        <v>8</v>
      </c>
      <c r="E51" s="58">
        <v>10</v>
      </c>
      <c r="F51" s="58">
        <v>16</v>
      </c>
      <c r="G51" s="58">
        <v>18</v>
      </c>
      <c r="H51" s="58">
        <v>23</v>
      </c>
      <c r="I51" s="58">
        <v>24</v>
      </c>
      <c r="J51" s="58">
        <v>22</v>
      </c>
      <c r="K51" s="58">
        <v>22</v>
      </c>
      <c r="L51" s="58">
        <v>20</v>
      </c>
      <c r="M51" s="58">
        <v>19</v>
      </c>
      <c r="N51" s="58">
        <v>18</v>
      </c>
      <c r="O51" s="58">
        <v>20</v>
      </c>
      <c r="P51" s="58">
        <v>21</v>
      </c>
      <c r="Q51" s="58">
        <v>22</v>
      </c>
      <c r="R51" s="58">
        <v>22</v>
      </c>
      <c r="S51" s="58">
        <v>24</v>
      </c>
      <c r="T51" s="58">
        <v>28</v>
      </c>
      <c r="U51" s="58">
        <v>28</v>
      </c>
      <c r="V51" s="58">
        <v>28</v>
      </c>
      <c r="W51" s="58">
        <v>26</v>
      </c>
      <c r="X51" s="58">
        <v>27</v>
      </c>
      <c r="Y51" s="58">
        <v>25</v>
      </c>
      <c r="Z51" s="58">
        <v>22</v>
      </c>
      <c r="AA51" s="58">
        <v>22</v>
      </c>
      <c r="AB51" s="58">
        <v>23</v>
      </c>
      <c r="AC51" s="58">
        <v>23</v>
      </c>
      <c r="AD51" s="58">
        <v>14</v>
      </c>
      <c r="AE51" s="58">
        <v>12</v>
      </c>
      <c r="AF51" s="58">
        <v>10</v>
      </c>
      <c r="AG51" s="58">
        <v>2</v>
      </c>
      <c r="AH51" s="58">
        <v>0</v>
      </c>
    </row>
    <row r="52" spans="1:30" s="58" customFormat="1" ht="12.75">
      <c r="A52" s="58">
        <v>280</v>
      </c>
      <c r="B52" s="59">
        <v>420</v>
      </c>
      <c r="C52" s="58">
        <v>0</v>
      </c>
      <c r="D52" s="58">
        <v>5</v>
      </c>
      <c r="E52" s="58">
        <v>7</v>
      </c>
      <c r="F52" s="58">
        <v>14</v>
      </c>
      <c r="G52" s="58">
        <v>26</v>
      </c>
      <c r="H52" s="58">
        <v>27</v>
      </c>
      <c r="I52" s="58">
        <v>30</v>
      </c>
      <c r="J52" s="58">
        <v>31</v>
      </c>
      <c r="K52" s="58">
        <v>30</v>
      </c>
      <c r="L52" s="58">
        <v>28</v>
      </c>
      <c r="M52" s="58">
        <v>28</v>
      </c>
      <c r="N52" s="58">
        <v>24</v>
      </c>
      <c r="O52" s="58">
        <v>20</v>
      </c>
      <c r="P52" s="58">
        <v>22</v>
      </c>
      <c r="Q52" s="58">
        <v>18</v>
      </c>
      <c r="R52" s="58">
        <v>22</v>
      </c>
      <c r="S52" s="58">
        <v>24</v>
      </c>
      <c r="T52" s="58">
        <v>28</v>
      </c>
      <c r="U52" s="58">
        <v>29</v>
      </c>
      <c r="V52" s="58">
        <v>26</v>
      </c>
      <c r="W52" s="58">
        <v>31</v>
      </c>
      <c r="X52" s="58">
        <v>30</v>
      </c>
      <c r="Y52" s="58">
        <v>28</v>
      </c>
      <c r="Z52" s="58">
        <v>27</v>
      </c>
      <c r="AA52" s="58">
        <v>23</v>
      </c>
      <c r="AB52" s="58">
        <v>15</v>
      </c>
      <c r="AC52" s="58">
        <v>6</v>
      </c>
      <c r="AD52" s="58">
        <v>0</v>
      </c>
    </row>
    <row r="53" spans="1:35" s="58" customFormat="1" ht="12.75">
      <c r="A53" s="58">
        <v>320</v>
      </c>
      <c r="B53" s="59">
        <v>480</v>
      </c>
      <c r="C53" s="58">
        <v>0</v>
      </c>
      <c r="D53" s="58">
        <v>3</v>
      </c>
      <c r="E53" s="58">
        <v>2</v>
      </c>
      <c r="F53" s="58">
        <v>2</v>
      </c>
      <c r="G53" s="58">
        <v>3</v>
      </c>
      <c r="H53" s="58">
        <v>2</v>
      </c>
      <c r="I53" s="58">
        <v>4</v>
      </c>
      <c r="J53" s="58">
        <v>4</v>
      </c>
      <c r="K53" s="58">
        <v>4</v>
      </c>
      <c r="L53" s="58">
        <v>7</v>
      </c>
      <c r="M53" s="58">
        <v>10</v>
      </c>
      <c r="N53" s="58">
        <v>12</v>
      </c>
      <c r="O53" s="58">
        <v>11</v>
      </c>
      <c r="P53" s="58">
        <v>10</v>
      </c>
      <c r="Q53" s="58">
        <v>11</v>
      </c>
      <c r="R53" s="58">
        <v>12</v>
      </c>
      <c r="S53" s="58">
        <v>13</v>
      </c>
      <c r="T53" s="58">
        <v>15</v>
      </c>
      <c r="U53" s="58">
        <v>17</v>
      </c>
      <c r="V53" s="58">
        <v>14</v>
      </c>
      <c r="W53" s="58">
        <v>15</v>
      </c>
      <c r="X53" s="58">
        <v>16</v>
      </c>
      <c r="Y53" s="58">
        <v>13</v>
      </c>
      <c r="Z53" s="58">
        <v>12</v>
      </c>
      <c r="AA53" s="58">
        <v>9</v>
      </c>
      <c r="AB53" s="58">
        <v>9</v>
      </c>
      <c r="AC53" s="58">
        <v>8</v>
      </c>
      <c r="AD53" s="58">
        <v>7</v>
      </c>
      <c r="AE53" s="58">
        <v>6</v>
      </c>
      <c r="AF53" s="58">
        <v>4</v>
      </c>
      <c r="AG53" s="58">
        <v>3</v>
      </c>
      <c r="AH53" s="58">
        <v>2</v>
      </c>
      <c r="AI53" s="58">
        <v>0</v>
      </c>
    </row>
    <row r="54" spans="1:41" s="58" customFormat="1" ht="12.75">
      <c r="A54" s="58">
        <v>380</v>
      </c>
      <c r="B54" s="59">
        <v>495</v>
      </c>
      <c r="C54" s="58">
        <v>0</v>
      </c>
      <c r="D54" s="58">
        <v>1</v>
      </c>
      <c r="E54" s="58">
        <v>16</v>
      </c>
      <c r="F54" s="58">
        <v>24</v>
      </c>
      <c r="G54" s="58">
        <v>25</v>
      </c>
      <c r="H54" s="58">
        <v>30</v>
      </c>
      <c r="I54" s="58">
        <v>20</v>
      </c>
      <c r="J54" s="58">
        <v>29</v>
      </c>
      <c r="K54" s="58">
        <v>29</v>
      </c>
      <c r="L54" s="58">
        <v>30</v>
      </c>
      <c r="M54" s="58">
        <v>28</v>
      </c>
      <c r="N54" s="58">
        <v>26</v>
      </c>
      <c r="O54" s="58">
        <v>27</v>
      </c>
      <c r="P54" s="58">
        <v>27</v>
      </c>
      <c r="Q54" s="58">
        <v>23</v>
      </c>
      <c r="R54" s="58">
        <v>23</v>
      </c>
      <c r="S54" s="58">
        <v>23</v>
      </c>
      <c r="T54" s="58">
        <v>25</v>
      </c>
      <c r="U54" s="58">
        <v>23</v>
      </c>
      <c r="V54" s="58">
        <v>16</v>
      </c>
      <c r="W54" s="58">
        <v>23</v>
      </c>
      <c r="X54" s="58">
        <v>21</v>
      </c>
      <c r="Y54" s="58">
        <v>20</v>
      </c>
      <c r="Z54" s="58">
        <v>17</v>
      </c>
      <c r="AA54" s="58">
        <v>17</v>
      </c>
      <c r="AB54" s="58">
        <v>20</v>
      </c>
      <c r="AC54" s="58">
        <v>18</v>
      </c>
      <c r="AD54" s="58">
        <v>20</v>
      </c>
      <c r="AE54" s="58">
        <v>25</v>
      </c>
      <c r="AF54" s="58">
        <v>30</v>
      </c>
      <c r="AG54" s="58">
        <v>30</v>
      </c>
      <c r="AH54" s="58">
        <v>37</v>
      </c>
      <c r="AI54" s="58">
        <v>35</v>
      </c>
      <c r="AJ54" s="58">
        <v>36</v>
      </c>
      <c r="AK54" s="58">
        <v>36</v>
      </c>
      <c r="AL54" s="58">
        <v>29</v>
      </c>
      <c r="AM54" s="58">
        <v>13</v>
      </c>
      <c r="AN54" s="58">
        <v>2</v>
      </c>
      <c r="AO54" s="58">
        <v>0</v>
      </c>
    </row>
    <row r="55" spans="1:31" s="58" customFormat="1" ht="12.75">
      <c r="A55" s="58">
        <v>280</v>
      </c>
      <c r="B55" s="59">
        <v>525</v>
      </c>
      <c r="C55" s="58">
        <v>0</v>
      </c>
      <c r="D55" s="58">
        <v>2</v>
      </c>
      <c r="E55" s="58">
        <v>8</v>
      </c>
      <c r="F55" s="58">
        <v>21</v>
      </c>
      <c r="G55" s="58">
        <v>23</v>
      </c>
      <c r="H55" s="58">
        <v>26</v>
      </c>
      <c r="I55" s="58">
        <v>20</v>
      </c>
      <c r="J55" s="58">
        <v>24</v>
      </c>
      <c r="K55" s="58">
        <v>27</v>
      </c>
      <c r="L55" s="58">
        <v>30</v>
      </c>
      <c r="M55" s="58">
        <v>28</v>
      </c>
      <c r="N55" s="58">
        <v>24</v>
      </c>
      <c r="O55" s="58">
        <v>20</v>
      </c>
      <c r="P55" s="58">
        <v>17</v>
      </c>
      <c r="Q55" s="58">
        <v>14</v>
      </c>
      <c r="R55" s="58">
        <v>16</v>
      </c>
      <c r="S55" s="58">
        <v>14</v>
      </c>
      <c r="T55" s="58">
        <v>14</v>
      </c>
      <c r="U55" s="58">
        <v>7</v>
      </c>
      <c r="V55" s="58">
        <v>7</v>
      </c>
      <c r="W55" s="58">
        <v>6</v>
      </c>
      <c r="X55" s="58">
        <v>6</v>
      </c>
      <c r="Y55" s="58">
        <v>10</v>
      </c>
      <c r="Z55" s="58">
        <v>10</v>
      </c>
      <c r="AA55" s="58">
        <v>8</v>
      </c>
      <c r="AB55" s="58">
        <v>5</v>
      </c>
      <c r="AC55" s="58">
        <v>7</v>
      </c>
      <c r="AD55" s="58">
        <v>2</v>
      </c>
      <c r="AE55" s="58">
        <v>0</v>
      </c>
    </row>
    <row r="56" spans="1:42" s="58" customFormat="1" ht="12.75">
      <c r="A56" s="58">
        <v>390</v>
      </c>
      <c r="B56" s="59">
        <v>540</v>
      </c>
      <c r="C56" s="58">
        <v>0</v>
      </c>
      <c r="D56" s="58">
        <v>5</v>
      </c>
      <c r="E56" s="58">
        <v>5</v>
      </c>
      <c r="F56" s="58">
        <v>7</v>
      </c>
      <c r="G56" s="58">
        <v>10</v>
      </c>
      <c r="H56" s="58">
        <v>10</v>
      </c>
      <c r="I56" s="58">
        <v>9</v>
      </c>
      <c r="J56" s="58">
        <v>9</v>
      </c>
      <c r="K56" s="58">
        <v>7</v>
      </c>
      <c r="L56" s="58">
        <v>6</v>
      </c>
      <c r="M56" s="58">
        <v>23</v>
      </c>
      <c r="N56" s="58">
        <v>24</v>
      </c>
      <c r="O56" s="58">
        <v>20</v>
      </c>
      <c r="P56" s="58">
        <v>17</v>
      </c>
      <c r="Q56" s="58">
        <v>14</v>
      </c>
      <c r="R56" s="58">
        <v>12</v>
      </c>
      <c r="S56" s="58">
        <v>10</v>
      </c>
      <c r="T56" s="58">
        <v>11</v>
      </c>
      <c r="U56" s="58">
        <v>10</v>
      </c>
      <c r="V56" s="58">
        <v>12</v>
      </c>
      <c r="W56" s="58">
        <v>12</v>
      </c>
      <c r="X56" s="58">
        <v>14</v>
      </c>
      <c r="Y56" s="58">
        <v>16</v>
      </c>
      <c r="Z56" s="58">
        <v>16</v>
      </c>
      <c r="AA56" s="58">
        <v>15</v>
      </c>
      <c r="AB56" s="58">
        <v>16</v>
      </c>
      <c r="AC56" s="58">
        <v>16</v>
      </c>
      <c r="AD56" s="58">
        <v>20</v>
      </c>
      <c r="AE56" s="58">
        <v>19</v>
      </c>
      <c r="AF56" s="58">
        <v>17</v>
      </c>
      <c r="AG56" s="58">
        <v>16</v>
      </c>
      <c r="AH56" s="58">
        <v>4</v>
      </c>
      <c r="AI56" s="58">
        <v>5</v>
      </c>
      <c r="AJ56" s="58">
        <v>7</v>
      </c>
      <c r="AK56" s="58">
        <v>10</v>
      </c>
      <c r="AL56" s="58">
        <v>12</v>
      </c>
      <c r="AM56" s="58">
        <v>14</v>
      </c>
      <c r="AN56" s="58">
        <v>15</v>
      </c>
      <c r="AO56" s="58">
        <v>4</v>
      </c>
      <c r="AP56" s="58">
        <v>0</v>
      </c>
    </row>
    <row r="57" spans="1:51" s="58" customFormat="1" ht="12.75">
      <c r="A57" s="58">
        <v>480</v>
      </c>
      <c r="B57" s="59">
        <v>550</v>
      </c>
      <c r="C57" s="58">
        <v>0</v>
      </c>
      <c r="D57" s="58">
        <v>2</v>
      </c>
      <c r="E57" s="58">
        <v>2</v>
      </c>
      <c r="F57" s="58">
        <v>10</v>
      </c>
      <c r="G57" s="58">
        <v>12</v>
      </c>
      <c r="H57" s="58">
        <v>16</v>
      </c>
      <c r="I57" s="58">
        <v>17</v>
      </c>
      <c r="J57" s="58">
        <v>18</v>
      </c>
      <c r="K57" s="58">
        <v>16</v>
      </c>
      <c r="L57" s="58">
        <v>23</v>
      </c>
      <c r="M57" s="58">
        <v>25</v>
      </c>
      <c r="N57" s="58">
        <v>26</v>
      </c>
      <c r="O57" s="58">
        <v>27</v>
      </c>
      <c r="P57" s="58">
        <v>27</v>
      </c>
      <c r="Q57" s="58">
        <v>28</v>
      </c>
      <c r="R57" s="58">
        <v>25</v>
      </c>
      <c r="S57" s="58">
        <v>23</v>
      </c>
      <c r="T57" s="58">
        <v>24</v>
      </c>
      <c r="U57" s="58">
        <v>25</v>
      </c>
      <c r="V57" s="58">
        <v>27</v>
      </c>
      <c r="W57" s="58">
        <v>23</v>
      </c>
      <c r="X57" s="58">
        <v>20</v>
      </c>
      <c r="Y57" s="58">
        <v>19</v>
      </c>
      <c r="Z57" s="58">
        <v>17</v>
      </c>
      <c r="AA57" s="58">
        <v>14</v>
      </c>
      <c r="AB57" s="58">
        <v>17</v>
      </c>
      <c r="AC57" s="58">
        <v>19</v>
      </c>
      <c r="AD57" s="58">
        <v>18</v>
      </c>
      <c r="AE57" s="58">
        <v>18</v>
      </c>
      <c r="AF57" s="58">
        <v>18</v>
      </c>
      <c r="AG57" s="58">
        <v>18</v>
      </c>
      <c r="AH57" s="58">
        <v>19</v>
      </c>
      <c r="AI57" s="58">
        <v>18</v>
      </c>
      <c r="AJ57" s="58">
        <v>24</v>
      </c>
      <c r="AK57" s="58">
        <v>27</v>
      </c>
      <c r="AL57" s="58">
        <v>26</v>
      </c>
      <c r="AM57" s="58">
        <v>27</v>
      </c>
      <c r="AN57" s="58">
        <v>29</v>
      </c>
      <c r="AO57" s="58">
        <v>29</v>
      </c>
      <c r="AP57" s="58">
        <v>31</v>
      </c>
      <c r="AQ57" s="58">
        <v>35</v>
      </c>
      <c r="AR57" s="58">
        <v>39</v>
      </c>
      <c r="AS57" s="58">
        <v>38</v>
      </c>
      <c r="AT57" s="58">
        <v>37</v>
      </c>
      <c r="AU57" s="58">
        <v>34</v>
      </c>
      <c r="AV57" s="58">
        <v>20</v>
      </c>
      <c r="AW57" s="58">
        <v>19</v>
      </c>
      <c r="AX57" s="58">
        <v>12</v>
      </c>
      <c r="AY57" s="58">
        <v>0</v>
      </c>
    </row>
    <row r="58" spans="1:52" s="58" customFormat="1" ht="12.75">
      <c r="A58" s="58">
        <v>490</v>
      </c>
      <c r="B58" s="59">
        <v>555</v>
      </c>
      <c r="C58" s="58">
        <v>0</v>
      </c>
      <c r="D58" s="58">
        <v>2</v>
      </c>
      <c r="E58" s="58">
        <v>5</v>
      </c>
      <c r="F58" s="58">
        <v>7</v>
      </c>
      <c r="G58" s="58">
        <v>10</v>
      </c>
      <c r="H58" s="58">
        <v>10</v>
      </c>
      <c r="I58" s="58">
        <v>10</v>
      </c>
      <c r="J58" s="58">
        <v>10</v>
      </c>
      <c r="K58" s="58">
        <v>13</v>
      </c>
      <c r="L58" s="58">
        <v>13</v>
      </c>
      <c r="M58" s="58">
        <v>12</v>
      </c>
      <c r="N58" s="58">
        <v>14</v>
      </c>
      <c r="O58" s="58">
        <v>14</v>
      </c>
      <c r="P58" s="58">
        <v>15</v>
      </c>
      <c r="Q58" s="58">
        <v>16</v>
      </c>
      <c r="R58" s="58">
        <v>17</v>
      </c>
      <c r="S58" s="58">
        <v>17</v>
      </c>
      <c r="T58" s="58">
        <v>17</v>
      </c>
      <c r="U58" s="58">
        <v>18</v>
      </c>
      <c r="V58" s="58">
        <v>23</v>
      </c>
      <c r="W58" s="58">
        <v>27</v>
      </c>
      <c r="X58" s="58">
        <v>30</v>
      </c>
      <c r="Y58" s="58">
        <v>33</v>
      </c>
      <c r="Z58" s="58">
        <v>33</v>
      </c>
      <c r="AA58" s="58">
        <v>36</v>
      </c>
      <c r="AB58" s="58">
        <v>34</v>
      </c>
      <c r="AC58" s="58">
        <v>33</v>
      </c>
      <c r="AD58" s="58">
        <v>28</v>
      </c>
      <c r="AE58" s="58">
        <v>25</v>
      </c>
      <c r="AF58" s="58">
        <v>23</v>
      </c>
      <c r="AG58" s="58">
        <v>20</v>
      </c>
      <c r="AH58" s="58">
        <v>19</v>
      </c>
      <c r="AI58" s="58">
        <v>17</v>
      </c>
      <c r="AJ58" s="58">
        <v>16</v>
      </c>
      <c r="AK58" s="58">
        <v>16</v>
      </c>
      <c r="AL58" s="58">
        <v>14</v>
      </c>
      <c r="AM58" s="58">
        <v>14</v>
      </c>
      <c r="AN58" s="58">
        <v>14</v>
      </c>
      <c r="AO58" s="58">
        <v>15</v>
      </c>
      <c r="AP58" s="58">
        <v>16</v>
      </c>
      <c r="AQ58" s="58">
        <v>14</v>
      </c>
      <c r="AR58" s="58">
        <v>15</v>
      </c>
      <c r="AS58" s="58">
        <v>17</v>
      </c>
      <c r="AT58" s="58">
        <v>13</v>
      </c>
      <c r="AU58" s="58">
        <v>4</v>
      </c>
      <c r="AV58" s="58">
        <v>7</v>
      </c>
      <c r="AW58" s="58">
        <v>6</v>
      </c>
      <c r="AX58" s="58">
        <v>3</v>
      </c>
      <c r="AY58" s="58">
        <v>7</v>
      </c>
      <c r="AZ58" s="58">
        <v>0</v>
      </c>
    </row>
    <row r="59" spans="1:53" s="58" customFormat="1" ht="12.75">
      <c r="A59" s="58">
        <v>500</v>
      </c>
      <c r="B59" s="59">
        <v>560</v>
      </c>
      <c r="C59" s="58">
        <v>0</v>
      </c>
      <c r="D59" s="58">
        <v>6</v>
      </c>
      <c r="E59" s="58">
        <v>14</v>
      </c>
      <c r="F59" s="58">
        <v>14</v>
      </c>
      <c r="G59" s="58">
        <v>9</v>
      </c>
      <c r="H59" s="58">
        <v>19</v>
      </c>
      <c r="I59" s="58">
        <v>19</v>
      </c>
      <c r="J59" s="58">
        <v>18</v>
      </c>
      <c r="K59" s="58">
        <v>15</v>
      </c>
      <c r="L59" s="58">
        <v>17</v>
      </c>
      <c r="M59" s="58">
        <v>15</v>
      </c>
      <c r="N59" s="58">
        <v>20</v>
      </c>
      <c r="O59" s="58">
        <v>16</v>
      </c>
      <c r="P59" s="58">
        <v>19</v>
      </c>
      <c r="Q59" s="58">
        <v>19</v>
      </c>
      <c r="R59" s="58">
        <v>21</v>
      </c>
      <c r="S59" s="58">
        <v>20</v>
      </c>
      <c r="T59" s="58">
        <v>20</v>
      </c>
      <c r="U59" s="58">
        <v>19</v>
      </c>
      <c r="V59" s="58">
        <v>19</v>
      </c>
      <c r="W59" s="58">
        <v>20</v>
      </c>
      <c r="X59" s="58">
        <v>19</v>
      </c>
      <c r="Y59" s="58">
        <v>20</v>
      </c>
      <c r="Z59" s="58">
        <v>17</v>
      </c>
      <c r="AA59" s="58">
        <v>16</v>
      </c>
      <c r="AB59" s="58">
        <v>13</v>
      </c>
      <c r="AC59" s="58">
        <v>12</v>
      </c>
      <c r="AD59" s="58">
        <v>12</v>
      </c>
      <c r="AE59" s="58">
        <v>12</v>
      </c>
      <c r="AF59" s="58">
        <v>15</v>
      </c>
      <c r="AG59" s="58">
        <v>15</v>
      </c>
      <c r="AH59" s="58">
        <v>16</v>
      </c>
      <c r="AI59" s="58">
        <v>17</v>
      </c>
      <c r="AJ59" s="58">
        <v>16</v>
      </c>
      <c r="AK59" s="58">
        <v>13</v>
      </c>
      <c r="AL59" s="58">
        <v>10</v>
      </c>
      <c r="AM59" s="58">
        <v>9</v>
      </c>
      <c r="AN59" s="58">
        <v>9</v>
      </c>
      <c r="AO59" s="58">
        <v>9</v>
      </c>
      <c r="AP59" s="58">
        <v>10</v>
      </c>
      <c r="AQ59" s="58">
        <v>7</v>
      </c>
      <c r="AR59" s="58">
        <v>10</v>
      </c>
      <c r="AS59" s="58">
        <v>10</v>
      </c>
      <c r="AT59" s="58">
        <v>12</v>
      </c>
      <c r="AU59" s="58">
        <v>12</v>
      </c>
      <c r="AV59" s="58">
        <v>13</v>
      </c>
      <c r="AW59" s="58">
        <v>17</v>
      </c>
      <c r="AX59" s="58">
        <v>12</v>
      </c>
      <c r="AY59" s="58">
        <v>10</v>
      </c>
      <c r="AZ59" s="58">
        <v>10</v>
      </c>
      <c r="BA59" s="58">
        <v>0</v>
      </c>
    </row>
    <row r="60" spans="1:50" s="58" customFormat="1" ht="12.75">
      <c r="A60" s="58">
        <v>470</v>
      </c>
      <c r="B60" s="59">
        <v>565</v>
      </c>
      <c r="C60" s="58">
        <v>0</v>
      </c>
      <c r="D60" s="58">
        <v>10</v>
      </c>
      <c r="E60" s="58">
        <v>17</v>
      </c>
      <c r="F60" s="58">
        <v>19</v>
      </c>
      <c r="G60" s="58">
        <v>13</v>
      </c>
      <c r="H60" s="58">
        <v>11</v>
      </c>
      <c r="I60" s="58">
        <v>20</v>
      </c>
      <c r="J60" s="58">
        <v>21</v>
      </c>
      <c r="K60" s="58">
        <v>25</v>
      </c>
      <c r="L60" s="58">
        <v>30</v>
      </c>
      <c r="M60" s="58">
        <v>27</v>
      </c>
      <c r="N60" s="58">
        <v>25</v>
      </c>
      <c r="O60" s="58">
        <v>23</v>
      </c>
      <c r="P60" s="58">
        <v>20</v>
      </c>
      <c r="Q60" s="58">
        <v>17</v>
      </c>
      <c r="R60" s="58">
        <v>15</v>
      </c>
      <c r="S60" s="58">
        <v>14</v>
      </c>
      <c r="T60" s="58">
        <v>17</v>
      </c>
      <c r="U60" s="58">
        <v>17</v>
      </c>
      <c r="V60" s="58">
        <v>15</v>
      </c>
      <c r="W60" s="58">
        <v>10</v>
      </c>
      <c r="X60" s="58">
        <v>10</v>
      </c>
      <c r="Y60" s="58">
        <v>10</v>
      </c>
      <c r="Z60" s="58">
        <v>10</v>
      </c>
      <c r="AA60" s="58">
        <v>12</v>
      </c>
      <c r="AB60" s="58">
        <v>13</v>
      </c>
      <c r="AC60" s="58">
        <v>14</v>
      </c>
      <c r="AD60" s="58">
        <v>15</v>
      </c>
      <c r="AE60" s="58">
        <v>10</v>
      </c>
      <c r="AF60" s="58">
        <v>12</v>
      </c>
      <c r="AG60" s="58">
        <v>9</v>
      </c>
      <c r="AH60" s="58">
        <v>9</v>
      </c>
      <c r="AI60" s="58">
        <v>9</v>
      </c>
      <c r="AJ60" s="58">
        <v>7</v>
      </c>
      <c r="AK60" s="58">
        <v>7</v>
      </c>
      <c r="AL60" s="58">
        <v>7</v>
      </c>
      <c r="AM60" s="58">
        <v>10</v>
      </c>
      <c r="AN60" s="58">
        <v>9</v>
      </c>
      <c r="AO60" s="58">
        <v>26</v>
      </c>
      <c r="AP60" s="58">
        <v>29</v>
      </c>
      <c r="AQ60" s="58">
        <v>23</v>
      </c>
      <c r="AR60" s="58">
        <v>33</v>
      </c>
      <c r="AS60" s="58">
        <v>24</v>
      </c>
      <c r="AT60" s="58">
        <v>17</v>
      </c>
      <c r="AU60" s="58">
        <v>10</v>
      </c>
      <c r="AV60" s="58">
        <v>6</v>
      </c>
      <c r="AW60" s="58">
        <v>2</v>
      </c>
      <c r="AX60" s="58">
        <v>0</v>
      </c>
    </row>
    <row r="61" spans="1:49" s="58" customFormat="1" ht="12.75">
      <c r="A61" s="58">
        <v>460</v>
      </c>
      <c r="B61" s="59">
        <v>570</v>
      </c>
      <c r="C61" s="58">
        <v>0</v>
      </c>
      <c r="D61" s="58">
        <v>7</v>
      </c>
      <c r="E61" s="58">
        <v>10</v>
      </c>
      <c r="F61" s="58">
        <v>18</v>
      </c>
      <c r="G61" s="58">
        <v>18</v>
      </c>
      <c r="H61" s="58">
        <v>23</v>
      </c>
      <c r="I61" s="58">
        <v>24</v>
      </c>
      <c r="J61" s="58">
        <v>25</v>
      </c>
      <c r="K61" s="58">
        <v>24</v>
      </c>
      <c r="L61" s="58">
        <v>19</v>
      </c>
      <c r="M61" s="58">
        <v>23</v>
      </c>
      <c r="N61" s="58">
        <v>23</v>
      </c>
      <c r="O61" s="58">
        <v>24</v>
      </c>
      <c r="P61" s="58">
        <v>19</v>
      </c>
      <c r="Q61" s="58">
        <v>19</v>
      </c>
      <c r="R61" s="58">
        <v>19</v>
      </c>
      <c r="S61" s="58">
        <v>20</v>
      </c>
      <c r="T61" s="58">
        <v>21</v>
      </c>
      <c r="U61" s="58">
        <v>21</v>
      </c>
      <c r="V61" s="58">
        <v>23</v>
      </c>
      <c r="W61" s="58">
        <v>23</v>
      </c>
      <c r="X61" s="58">
        <v>23</v>
      </c>
      <c r="Y61" s="58">
        <v>26</v>
      </c>
      <c r="Z61" s="58">
        <v>27</v>
      </c>
      <c r="AA61" s="58">
        <v>24</v>
      </c>
      <c r="AB61" s="58">
        <v>25</v>
      </c>
      <c r="AC61" s="58">
        <v>24</v>
      </c>
      <c r="AD61" s="58">
        <v>17</v>
      </c>
      <c r="AE61" s="58">
        <v>17</v>
      </c>
      <c r="AF61" s="58">
        <v>16</v>
      </c>
      <c r="AG61" s="58">
        <v>15</v>
      </c>
      <c r="AH61" s="58">
        <v>14</v>
      </c>
      <c r="AI61" s="58">
        <v>13</v>
      </c>
      <c r="AJ61" s="58">
        <v>14</v>
      </c>
      <c r="AK61" s="58">
        <v>16</v>
      </c>
      <c r="AL61" s="58">
        <v>17</v>
      </c>
      <c r="AM61" s="58">
        <v>18</v>
      </c>
      <c r="AN61" s="58">
        <v>18</v>
      </c>
      <c r="AO61" s="58">
        <v>18</v>
      </c>
      <c r="AP61" s="58">
        <v>16</v>
      </c>
      <c r="AQ61" s="58">
        <v>18</v>
      </c>
      <c r="AR61" s="58">
        <v>17</v>
      </c>
      <c r="AS61" s="58">
        <v>4</v>
      </c>
      <c r="AT61" s="58">
        <v>13</v>
      </c>
      <c r="AU61" s="58">
        <v>8</v>
      </c>
      <c r="AV61" s="58">
        <v>2</v>
      </c>
      <c r="AW61" s="58">
        <v>0</v>
      </c>
    </row>
    <row r="62" spans="1:60" s="58" customFormat="1" ht="12.75">
      <c r="A62" s="58">
        <v>570</v>
      </c>
      <c r="B62" s="59">
        <v>580</v>
      </c>
      <c r="C62" s="58">
        <v>0</v>
      </c>
      <c r="D62" s="58">
        <v>8</v>
      </c>
      <c r="E62" s="58">
        <v>8</v>
      </c>
      <c r="F62" s="58">
        <v>10</v>
      </c>
      <c r="G62" s="58">
        <v>12</v>
      </c>
      <c r="H62" s="58">
        <v>12</v>
      </c>
      <c r="I62" s="58">
        <v>14</v>
      </c>
      <c r="J62" s="58">
        <v>15</v>
      </c>
      <c r="K62" s="58">
        <v>15</v>
      </c>
      <c r="L62" s="58">
        <v>17</v>
      </c>
      <c r="M62" s="58">
        <v>18</v>
      </c>
      <c r="N62" s="58">
        <v>20</v>
      </c>
      <c r="O62" s="58">
        <v>18</v>
      </c>
      <c r="P62" s="58">
        <v>17</v>
      </c>
      <c r="Q62" s="58">
        <v>18</v>
      </c>
      <c r="R62" s="58">
        <v>21</v>
      </c>
      <c r="S62" s="58">
        <v>18</v>
      </c>
      <c r="T62" s="58">
        <v>20</v>
      </c>
      <c r="U62" s="58">
        <v>20</v>
      </c>
      <c r="V62" s="58">
        <v>20</v>
      </c>
      <c r="W62" s="58">
        <v>21</v>
      </c>
      <c r="X62" s="58">
        <v>20</v>
      </c>
      <c r="Y62" s="58">
        <v>19</v>
      </c>
      <c r="Z62" s="58">
        <v>19</v>
      </c>
      <c r="AA62" s="58">
        <v>17</v>
      </c>
      <c r="AB62" s="58">
        <v>16</v>
      </c>
      <c r="AC62" s="58">
        <v>16</v>
      </c>
      <c r="AD62" s="58">
        <v>16</v>
      </c>
      <c r="AE62" s="58">
        <v>17</v>
      </c>
      <c r="AF62" s="58">
        <v>17</v>
      </c>
      <c r="AG62" s="58">
        <v>19</v>
      </c>
      <c r="AH62" s="58">
        <v>19</v>
      </c>
      <c r="AI62" s="58">
        <v>19</v>
      </c>
      <c r="AJ62" s="58">
        <v>18</v>
      </c>
      <c r="AK62" s="58">
        <v>18</v>
      </c>
      <c r="AL62" s="58">
        <v>18</v>
      </c>
      <c r="AM62" s="58">
        <v>18</v>
      </c>
      <c r="AN62" s="58">
        <v>17</v>
      </c>
      <c r="AO62" s="58">
        <v>20</v>
      </c>
      <c r="AP62" s="58">
        <v>20</v>
      </c>
      <c r="AQ62" s="58">
        <v>22</v>
      </c>
      <c r="AR62" s="58">
        <v>24</v>
      </c>
      <c r="AS62" s="58">
        <v>29</v>
      </c>
      <c r="AT62" s="58">
        <v>27</v>
      </c>
      <c r="AU62" s="58">
        <v>29</v>
      </c>
      <c r="AV62" s="58">
        <v>26</v>
      </c>
      <c r="AW62" s="58">
        <v>25</v>
      </c>
      <c r="AX62" s="58">
        <v>10</v>
      </c>
      <c r="AY62" s="58">
        <v>9</v>
      </c>
      <c r="AZ62" s="58">
        <v>23</v>
      </c>
      <c r="BA62" s="58">
        <v>23</v>
      </c>
      <c r="BB62" s="58">
        <v>22</v>
      </c>
      <c r="BC62" s="58">
        <v>17</v>
      </c>
      <c r="BD62" s="58">
        <v>23</v>
      </c>
      <c r="BE62" s="58">
        <v>7</v>
      </c>
      <c r="BF62" s="58">
        <v>10</v>
      </c>
      <c r="BG62" s="58">
        <v>10</v>
      </c>
      <c r="BH62" s="58">
        <v>0</v>
      </c>
    </row>
    <row r="63" spans="1:58" s="58" customFormat="1" ht="12.75">
      <c r="A63" s="58">
        <v>550</v>
      </c>
      <c r="B63" s="59">
        <v>600</v>
      </c>
      <c r="C63" s="58">
        <v>0</v>
      </c>
      <c r="D63" s="58">
        <v>3</v>
      </c>
      <c r="E63" s="58">
        <v>6</v>
      </c>
      <c r="F63" s="58">
        <v>12</v>
      </c>
      <c r="G63" s="58">
        <v>17</v>
      </c>
      <c r="H63" s="58">
        <v>18</v>
      </c>
      <c r="I63" s="58">
        <v>17</v>
      </c>
      <c r="J63" s="58">
        <v>24</v>
      </c>
      <c r="K63" s="58">
        <v>27</v>
      </c>
      <c r="L63" s="58">
        <v>18</v>
      </c>
      <c r="M63" s="58">
        <v>31</v>
      </c>
      <c r="N63" s="58">
        <v>31</v>
      </c>
      <c r="O63" s="58">
        <v>31</v>
      </c>
      <c r="P63" s="58">
        <v>30</v>
      </c>
      <c r="Q63" s="58">
        <v>31</v>
      </c>
      <c r="R63" s="58">
        <v>27</v>
      </c>
      <c r="S63" s="58">
        <v>16</v>
      </c>
      <c r="T63" s="58">
        <v>24</v>
      </c>
      <c r="U63" s="58">
        <v>27</v>
      </c>
      <c r="V63" s="58">
        <v>30</v>
      </c>
      <c r="W63" s="58">
        <v>31</v>
      </c>
      <c r="X63" s="58">
        <v>28</v>
      </c>
      <c r="Y63" s="58">
        <v>27</v>
      </c>
      <c r="Z63" s="58">
        <v>27</v>
      </c>
      <c r="AA63" s="58">
        <v>27</v>
      </c>
      <c r="AB63" s="58">
        <v>27</v>
      </c>
      <c r="AC63" s="58">
        <v>34</v>
      </c>
      <c r="AD63" s="58">
        <v>34</v>
      </c>
      <c r="AE63" s="58">
        <v>35</v>
      </c>
      <c r="AF63" s="58">
        <v>36</v>
      </c>
      <c r="AG63" s="58">
        <v>37</v>
      </c>
      <c r="AH63" s="58">
        <v>36</v>
      </c>
      <c r="AI63" s="58">
        <v>32</v>
      </c>
      <c r="AJ63" s="58">
        <v>38</v>
      </c>
      <c r="AK63" s="58">
        <v>42</v>
      </c>
      <c r="AL63" s="58">
        <v>37</v>
      </c>
      <c r="AM63" s="58">
        <v>37</v>
      </c>
      <c r="AN63" s="58">
        <v>36</v>
      </c>
      <c r="AO63" s="58">
        <v>36</v>
      </c>
      <c r="AP63" s="58">
        <v>35</v>
      </c>
      <c r="AQ63" s="58">
        <v>34</v>
      </c>
      <c r="AR63" s="58">
        <v>31</v>
      </c>
      <c r="AS63" s="58">
        <v>29</v>
      </c>
      <c r="AT63" s="58">
        <v>25</v>
      </c>
      <c r="AU63" s="58">
        <v>24</v>
      </c>
      <c r="AV63" s="58">
        <v>23</v>
      </c>
      <c r="AW63" s="58">
        <v>18</v>
      </c>
      <c r="AX63" s="58">
        <v>15</v>
      </c>
      <c r="AY63" s="58">
        <v>15</v>
      </c>
      <c r="AZ63" s="58">
        <v>12</v>
      </c>
      <c r="BA63" s="58">
        <v>11</v>
      </c>
      <c r="BB63" s="58">
        <v>9</v>
      </c>
      <c r="BC63" s="58">
        <v>4</v>
      </c>
      <c r="BD63" s="58">
        <v>5</v>
      </c>
      <c r="BE63" s="58">
        <v>6</v>
      </c>
      <c r="BF63" s="58">
        <v>0</v>
      </c>
    </row>
    <row r="64" spans="1:31" s="58" customFormat="1" ht="12.75">
      <c r="A64" s="58">
        <v>280</v>
      </c>
      <c r="B64" s="59">
        <v>620</v>
      </c>
      <c r="C64" s="58">
        <v>0</v>
      </c>
      <c r="D64" s="58">
        <v>7</v>
      </c>
      <c r="E64" s="58">
        <v>11</v>
      </c>
      <c r="F64" s="58">
        <v>16</v>
      </c>
      <c r="G64" s="58">
        <v>21</v>
      </c>
      <c r="H64" s="58">
        <v>25</v>
      </c>
      <c r="I64" s="58">
        <v>30</v>
      </c>
      <c r="J64" s="58">
        <v>30</v>
      </c>
      <c r="K64" s="58">
        <v>32</v>
      </c>
      <c r="L64" s="58">
        <v>32</v>
      </c>
      <c r="M64" s="58">
        <v>32</v>
      </c>
      <c r="N64" s="58">
        <v>32</v>
      </c>
      <c r="O64" s="58">
        <v>31</v>
      </c>
      <c r="P64" s="58">
        <v>23</v>
      </c>
      <c r="Q64" s="58">
        <v>25</v>
      </c>
      <c r="R64" s="58">
        <v>26</v>
      </c>
      <c r="S64" s="58">
        <v>28</v>
      </c>
      <c r="T64" s="58">
        <v>29</v>
      </c>
      <c r="U64" s="58">
        <v>27</v>
      </c>
      <c r="V64" s="58">
        <v>24</v>
      </c>
      <c r="W64" s="58">
        <v>24</v>
      </c>
      <c r="X64" s="58">
        <v>21</v>
      </c>
      <c r="Y64" s="58">
        <v>16</v>
      </c>
      <c r="Z64" s="58">
        <v>15</v>
      </c>
      <c r="AA64" s="58">
        <v>10</v>
      </c>
      <c r="AB64" s="58">
        <v>7</v>
      </c>
      <c r="AC64" s="58">
        <v>6</v>
      </c>
      <c r="AD64" s="58">
        <v>1</v>
      </c>
      <c r="AE64" s="58">
        <v>0</v>
      </c>
    </row>
    <row r="65" spans="1:40" ht="12.75">
      <c r="A65" s="58">
        <v>370</v>
      </c>
      <c r="B65" s="62">
        <v>640</v>
      </c>
      <c r="C65" s="55">
        <v>0</v>
      </c>
      <c r="D65" s="55">
        <v>5</v>
      </c>
      <c r="E65" s="55">
        <v>7</v>
      </c>
      <c r="F65" s="55">
        <v>7</v>
      </c>
      <c r="G65" s="55">
        <v>10</v>
      </c>
      <c r="H65" s="55">
        <v>11</v>
      </c>
      <c r="I65" s="55">
        <v>14</v>
      </c>
      <c r="J65" s="55">
        <v>16</v>
      </c>
      <c r="K65" s="55">
        <v>20</v>
      </c>
      <c r="L65" s="55">
        <v>22</v>
      </c>
      <c r="M65" s="55">
        <v>22</v>
      </c>
      <c r="N65" s="55">
        <v>22</v>
      </c>
      <c r="O65" s="55">
        <v>21</v>
      </c>
      <c r="P65" s="55">
        <v>20</v>
      </c>
      <c r="Q65" s="55">
        <v>22</v>
      </c>
      <c r="R65" s="55">
        <v>23</v>
      </c>
      <c r="S65" s="55">
        <v>23</v>
      </c>
      <c r="T65" s="55">
        <v>23</v>
      </c>
      <c r="U65" s="55">
        <v>25</v>
      </c>
      <c r="V65" s="55">
        <v>25</v>
      </c>
      <c r="W65" s="55">
        <v>25</v>
      </c>
      <c r="X65" s="55">
        <v>18</v>
      </c>
      <c r="Y65" s="55">
        <v>7</v>
      </c>
      <c r="Z65" s="55">
        <v>6</v>
      </c>
      <c r="AA65" s="55">
        <v>24</v>
      </c>
      <c r="AB65" s="55">
        <v>22</v>
      </c>
      <c r="AC65" s="55">
        <v>22</v>
      </c>
      <c r="AD65" s="55">
        <v>22</v>
      </c>
      <c r="AE65" s="55">
        <v>21</v>
      </c>
      <c r="AF65" s="55">
        <v>18</v>
      </c>
      <c r="AG65" s="55">
        <v>15</v>
      </c>
      <c r="AH65" s="55">
        <v>14</v>
      </c>
      <c r="AI65" s="55">
        <v>11</v>
      </c>
      <c r="AJ65" s="55">
        <v>10</v>
      </c>
      <c r="AK65" s="55">
        <v>8</v>
      </c>
      <c r="AL65" s="55">
        <v>6</v>
      </c>
      <c r="AM65" s="55">
        <v>2</v>
      </c>
      <c r="AN65" s="55">
        <v>0</v>
      </c>
    </row>
    <row r="66" spans="1:34" ht="12.75">
      <c r="A66" s="58">
        <v>310</v>
      </c>
      <c r="B66" s="62">
        <v>660</v>
      </c>
      <c r="C66" s="55">
        <v>0</v>
      </c>
      <c r="D66" s="55">
        <v>5</v>
      </c>
      <c r="E66" s="55">
        <v>9</v>
      </c>
      <c r="F66" s="55">
        <v>12</v>
      </c>
      <c r="G66" s="55">
        <v>17</v>
      </c>
      <c r="H66" s="55">
        <v>30</v>
      </c>
      <c r="I66" s="55">
        <v>32</v>
      </c>
      <c r="J66" s="55">
        <v>31</v>
      </c>
      <c r="K66" s="55">
        <v>30</v>
      </c>
      <c r="L66" s="55">
        <v>30</v>
      </c>
      <c r="M66" s="55">
        <v>33</v>
      </c>
      <c r="N66" s="55">
        <v>31</v>
      </c>
      <c r="O66" s="55">
        <v>29</v>
      </c>
      <c r="P66" s="55">
        <v>24</v>
      </c>
      <c r="Q66" s="55">
        <v>22</v>
      </c>
      <c r="R66" s="55">
        <v>15</v>
      </c>
      <c r="S66" s="55">
        <v>14</v>
      </c>
      <c r="T66" s="55">
        <v>11</v>
      </c>
      <c r="U66" s="55">
        <v>12</v>
      </c>
      <c r="V66" s="55">
        <v>15</v>
      </c>
      <c r="W66" s="55">
        <v>13</v>
      </c>
      <c r="X66" s="55">
        <v>13</v>
      </c>
      <c r="Y66" s="55">
        <v>15</v>
      </c>
      <c r="Z66" s="55">
        <v>15</v>
      </c>
      <c r="AA66" s="55">
        <v>14</v>
      </c>
      <c r="AB66" s="55">
        <v>13</v>
      </c>
      <c r="AC66" s="55">
        <v>13</v>
      </c>
      <c r="AD66" s="55">
        <v>10</v>
      </c>
      <c r="AE66" s="55">
        <v>8</v>
      </c>
      <c r="AF66" s="55">
        <v>5</v>
      </c>
      <c r="AG66" s="55">
        <v>2</v>
      </c>
      <c r="AH66" s="55">
        <v>0</v>
      </c>
    </row>
    <row r="67" spans="1:30" ht="12.75">
      <c r="A67" s="58">
        <v>270</v>
      </c>
      <c r="B67" s="62">
        <v>680</v>
      </c>
      <c r="C67" s="55">
        <v>0</v>
      </c>
      <c r="D67" s="55">
        <v>17</v>
      </c>
      <c r="E67" s="55">
        <v>27</v>
      </c>
      <c r="F67" s="55">
        <v>37</v>
      </c>
      <c r="G67" s="55">
        <v>44</v>
      </c>
      <c r="H67" s="55">
        <v>45</v>
      </c>
      <c r="I67" s="55">
        <v>47</v>
      </c>
      <c r="J67" s="55">
        <v>48</v>
      </c>
      <c r="K67" s="55">
        <v>47</v>
      </c>
      <c r="L67" s="55">
        <v>45</v>
      </c>
      <c r="M67" s="55">
        <v>42</v>
      </c>
      <c r="N67" s="55">
        <v>38</v>
      </c>
      <c r="O67" s="55">
        <v>34</v>
      </c>
      <c r="P67" s="55">
        <v>29</v>
      </c>
      <c r="Q67" s="55">
        <v>23</v>
      </c>
      <c r="R67" s="55">
        <v>21</v>
      </c>
      <c r="S67" s="55">
        <v>18</v>
      </c>
      <c r="T67" s="55">
        <v>17</v>
      </c>
      <c r="U67" s="55">
        <v>17</v>
      </c>
      <c r="V67" s="55">
        <v>18</v>
      </c>
      <c r="W67" s="55">
        <v>17</v>
      </c>
      <c r="X67" s="55">
        <v>15</v>
      </c>
      <c r="Y67" s="55">
        <v>15</v>
      </c>
      <c r="Z67" s="55">
        <v>13</v>
      </c>
      <c r="AA67" s="55">
        <v>12</v>
      </c>
      <c r="AB67" s="55">
        <v>9</v>
      </c>
      <c r="AC67" s="55">
        <v>6</v>
      </c>
      <c r="AD67" s="55">
        <v>0</v>
      </c>
    </row>
    <row r="68" spans="1:36" ht="12.75">
      <c r="A68" s="58">
        <v>330</v>
      </c>
      <c r="B68" s="62">
        <v>700</v>
      </c>
      <c r="C68" s="55">
        <v>0</v>
      </c>
      <c r="D68" s="55">
        <v>6</v>
      </c>
      <c r="E68" s="55">
        <v>9</v>
      </c>
      <c r="F68" s="55">
        <v>9</v>
      </c>
      <c r="G68" s="55">
        <v>14</v>
      </c>
      <c r="H68" s="55">
        <v>17</v>
      </c>
      <c r="I68" s="55">
        <v>17</v>
      </c>
      <c r="J68" s="55">
        <v>15</v>
      </c>
      <c r="K68" s="55">
        <v>13</v>
      </c>
      <c r="L68" s="55">
        <v>15</v>
      </c>
      <c r="M68" s="55">
        <v>2</v>
      </c>
      <c r="N68" s="55">
        <v>12</v>
      </c>
      <c r="O68" s="55">
        <v>9</v>
      </c>
      <c r="P68" s="55">
        <v>10</v>
      </c>
      <c r="Q68" s="55">
        <v>13</v>
      </c>
      <c r="R68" s="55">
        <v>14</v>
      </c>
      <c r="S68" s="55">
        <v>15</v>
      </c>
      <c r="T68" s="55">
        <v>17</v>
      </c>
      <c r="U68" s="55">
        <v>28</v>
      </c>
      <c r="V68" s="55">
        <v>33</v>
      </c>
      <c r="W68" s="55">
        <v>33</v>
      </c>
      <c r="X68" s="55">
        <v>34</v>
      </c>
      <c r="Y68" s="55">
        <v>36</v>
      </c>
      <c r="Z68" s="55">
        <v>36</v>
      </c>
      <c r="AA68" s="55">
        <v>35</v>
      </c>
      <c r="AB68" s="55">
        <v>38</v>
      </c>
      <c r="AC68" s="55">
        <v>40</v>
      </c>
      <c r="AD68" s="55">
        <v>41</v>
      </c>
      <c r="AE68" s="55">
        <v>25</v>
      </c>
      <c r="AF68" s="55">
        <v>30</v>
      </c>
      <c r="AG68" s="55">
        <v>28</v>
      </c>
      <c r="AH68" s="55">
        <v>20</v>
      </c>
      <c r="AI68" s="55">
        <v>12</v>
      </c>
      <c r="AJ68" s="55">
        <v>0</v>
      </c>
    </row>
    <row r="69" spans="1:43" ht="12.75">
      <c r="A69" s="58">
        <v>400</v>
      </c>
      <c r="B69" s="62">
        <v>720</v>
      </c>
      <c r="C69" s="55">
        <v>0</v>
      </c>
      <c r="D69" s="55">
        <v>7</v>
      </c>
      <c r="E69" s="55">
        <v>15</v>
      </c>
      <c r="F69" s="55">
        <v>17</v>
      </c>
      <c r="G69" s="55">
        <v>22</v>
      </c>
      <c r="H69" s="55">
        <v>29</v>
      </c>
      <c r="I69" s="55">
        <v>28</v>
      </c>
      <c r="J69" s="55">
        <v>26</v>
      </c>
      <c r="K69" s="55">
        <v>21</v>
      </c>
      <c r="L69" s="55">
        <v>22</v>
      </c>
      <c r="M69" s="55">
        <v>20</v>
      </c>
      <c r="N69" s="55">
        <v>22</v>
      </c>
      <c r="O69" s="55">
        <v>17</v>
      </c>
      <c r="P69" s="55">
        <v>12</v>
      </c>
      <c r="Q69" s="55">
        <v>9</v>
      </c>
      <c r="R69" s="55">
        <v>2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6</v>
      </c>
      <c r="AD69" s="55">
        <v>13</v>
      </c>
      <c r="AE69" s="55">
        <v>14</v>
      </c>
      <c r="AF69" s="55">
        <v>26</v>
      </c>
      <c r="AG69" s="55">
        <v>30</v>
      </c>
      <c r="AH69" s="55">
        <v>30</v>
      </c>
      <c r="AI69" s="55">
        <v>31</v>
      </c>
      <c r="AJ69" s="55">
        <v>34</v>
      </c>
      <c r="AK69" s="55">
        <v>32</v>
      </c>
      <c r="AL69" s="55">
        <v>27</v>
      </c>
      <c r="AM69" s="55">
        <v>22</v>
      </c>
      <c r="AN69" s="55">
        <v>16</v>
      </c>
      <c r="AO69" s="55">
        <v>8</v>
      </c>
      <c r="AP69" s="55">
        <v>2</v>
      </c>
      <c r="AQ69" s="55">
        <v>0</v>
      </c>
    </row>
    <row r="70" spans="1:42" ht="12.75">
      <c r="A70" s="58">
        <v>390</v>
      </c>
      <c r="B70" s="62">
        <v>740</v>
      </c>
      <c r="C70" s="55">
        <v>0</v>
      </c>
      <c r="D70" s="55">
        <v>2</v>
      </c>
      <c r="E70" s="55">
        <v>5</v>
      </c>
      <c r="F70" s="55">
        <v>6</v>
      </c>
      <c r="G70" s="55">
        <v>12</v>
      </c>
      <c r="H70" s="55">
        <v>14</v>
      </c>
      <c r="I70" s="55">
        <v>16</v>
      </c>
      <c r="J70" s="55">
        <v>18</v>
      </c>
      <c r="K70" s="55">
        <v>21</v>
      </c>
      <c r="L70" s="55">
        <v>26</v>
      </c>
      <c r="M70" s="55">
        <v>30</v>
      </c>
      <c r="N70" s="55">
        <v>30</v>
      </c>
      <c r="O70" s="55">
        <v>32</v>
      </c>
      <c r="P70" s="55">
        <v>31</v>
      </c>
      <c r="Q70" s="55">
        <v>32</v>
      </c>
      <c r="R70" s="55">
        <v>30</v>
      </c>
      <c r="S70" s="55">
        <v>29</v>
      </c>
      <c r="T70" s="55">
        <v>26</v>
      </c>
      <c r="U70" s="55">
        <v>25</v>
      </c>
      <c r="V70" s="55">
        <v>25</v>
      </c>
      <c r="W70" s="55">
        <v>23</v>
      </c>
      <c r="X70" s="55">
        <v>20</v>
      </c>
      <c r="Y70" s="55">
        <v>14</v>
      </c>
      <c r="Z70" s="55">
        <v>11</v>
      </c>
      <c r="AA70" s="55">
        <v>10</v>
      </c>
      <c r="AB70" s="55">
        <v>10</v>
      </c>
      <c r="AC70" s="55">
        <v>7</v>
      </c>
      <c r="AD70" s="55">
        <v>5</v>
      </c>
      <c r="AE70" s="55">
        <v>2</v>
      </c>
      <c r="AF70" s="55">
        <v>2</v>
      </c>
      <c r="AG70" s="55">
        <v>2</v>
      </c>
      <c r="AH70" s="55">
        <v>6</v>
      </c>
      <c r="AI70" s="55">
        <v>7</v>
      </c>
      <c r="AJ70" s="55">
        <v>7</v>
      </c>
      <c r="AK70" s="55">
        <v>7</v>
      </c>
      <c r="AL70" s="55">
        <v>8</v>
      </c>
      <c r="AM70" s="55">
        <v>6</v>
      </c>
      <c r="AN70" s="55">
        <v>5</v>
      </c>
      <c r="AO70" s="55">
        <v>2</v>
      </c>
      <c r="AP70" s="55">
        <v>0</v>
      </c>
    </row>
    <row r="71" spans="1:37" ht="12.75">
      <c r="A71" s="58">
        <v>340</v>
      </c>
      <c r="B71" s="62">
        <v>780</v>
      </c>
      <c r="C71" s="55">
        <v>0</v>
      </c>
      <c r="D71" s="55">
        <v>7</v>
      </c>
      <c r="E71" s="55">
        <v>12</v>
      </c>
      <c r="F71" s="55">
        <v>21</v>
      </c>
      <c r="G71" s="55">
        <v>25</v>
      </c>
      <c r="H71" s="55">
        <v>29</v>
      </c>
      <c r="I71" s="55">
        <v>29</v>
      </c>
      <c r="J71" s="55">
        <v>28</v>
      </c>
      <c r="K71" s="55">
        <v>25</v>
      </c>
      <c r="L71" s="55">
        <v>23</v>
      </c>
      <c r="M71" s="55">
        <v>20</v>
      </c>
      <c r="N71" s="55">
        <v>15</v>
      </c>
      <c r="O71" s="55">
        <v>15</v>
      </c>
      <c r="P71" s="55">
        <v>14</v>
      </c>
      <c r="Q71" s="55">
        <v>19</v>
      </c>
      <c r="R71" s="55">
        <v>19</v>
      </c>
      <c r="S71" s="55">
        <v>22</v>
      </c>
      <c r="T71" s="55">
        <v>11</v>
      </c>
      <c r="U71" s="55">
        <v>30</v>
      </c>
      <c r="V71" s="55">
        <v>30</v>
      </c>
      <c r="W71" s="55">
        <v>30</v>
      </c>
      <c r="X71" s="55">
        <v>30</v>
      </c>
      <c r="Y71" s="55">
        <v>29</v>
      </c>
      <c r="Z71" s="55">
        <v>34</v>
      </c>
      <c r="AA71" s="55">
        <v>33</v>
      </c>
      <c r="AB71" s="55">
        <v>36</v>
      </c>
      <c r="AC71" s="55">
        <v>38</v>
      </c>
      <c r="AD71" s="55">
        <v>36</v>
      </c>
      <c r="AE71" s="55">
        <v>33</v>
      </c>
      <c r="AF71" s="55">
        <v>29</v>
      </c>
      <c r="AG71" s="55">
        <v>23</v>
      </c>
      <c r="AH71" s="55">
        <v>16</v>
      </c>
      <c r="AI71" s="55">
        <v>11</v>
      </c>
      <c r="AJ71" s="55">
        <v>2</v>
      </c>
      <c r="AK71" s="55">
        <v>0</v>
      </c>
    </row>
    <row r="72" spans="1:32" ht="12.75">
      <c r="A72" s="58">
        <v>290</v>
      </c>
      <c r="B72" s="62">
        <v>790</v>
      </c>
      <c r="C72" s="55">
        <v>0</v>
      </c>
      <c r="D72" s="55">
        <v>2</v>
      </c>
      <c r="E72" s="55">
        <v>5</v>
      </c>
      <c r="F72" s="55">
        <v>4</v>
      </c>
      <c r="G72" s="55">
        <v>6</v>
      </c>
      <c r="H72" s="55">
        <v>6</v>
      </c>
      <c r="I72" s="55">
        <v>6</v>
      </c>
      <c r="J72" s="55">
        <v>7</v>
      </c>
      <c r="K72" s="55">
        <v>9</v>
      </c>
      <c r="L72" s="55">
        <v>10</v>
      </c>
      <c r="M72" s="55">
        <v>12</v>
      </c>
      <c r="N72" s="55">
        <v>16</v>
      </c>
      <c r="O72" s="55">
        <v>15</v>
      </c>
      <c r="P72" s="55">
        <v>17</v>
      </c>
      <c r="Q72" s="55">
        <v>19</v>
      </c>
      <c r="R72" s="55">
        <v>19</v>
      </c>
      <c r="S72" s="55">
        <v>23</v>
      </c>
      <c r="T72" s="55">
        <v>29</v>
      </c>
      <c r="U72" s="55">
        <v>25</v>
      </c>
      <c r="V72" s="55">
        <v>26</v>
      </c>
      <c r="W72" s="55">
        <v>24</v>
      </c>
      <c r="X72" s="55">
        <v>25</v>
      </c>
      <c r="Y72" s="55">
        <v>23</v>
      </c>
      <c r="Z72" s="55">
        <v>22</v>
      </c>
      <c r="AA72" s="55">
        <v>19</v>
      </c>
      <c r="AB72" s="55">
        <v>8</v>
      </c>
      <c r="AC72" s="55">
        <v>9</v>
      </c>
      <c r="AD72" s="55">
        <v>2</v>
      </c>
      <c r="AE72" s="55">
        <v>2</v>
      </c>
      <c r="AF72" s="55">
        <v>0</v>
      </c>
    </row>
    <row r="73" spans="1:37" ht="12.75">
      <c r="A73" s="58">
        <v>340</v>
      </c>
      <c r="B73" s="62">
        <v>795</v>
      </c>
      <c r="C73" s="55">
        <v>0</v>
      </c>
      <c r="D73" s="55">
        <v>2</v>
      </c>
      <c r="E73" s="55">
        <v>7</v>
      </c>
      <c r="F73" s="55">
        <v>12</v>
      </c>
      <c r="G73" s="55">
        <v>17</v>
      </c>
      <c r="H73" s="55">
        <v>17</v>
      </c>
      <c r="I73" s="55">
        <v>17</v>
      </c>
      <c r="J73" s="55">
        <v>19</v>
      </c>
      <c r="K73" s="55">
        <v>23</v>
      </c>
      <c r="L73" s="55">
        <v>27</v>
      </c>
      <c r="M73" s="55">
        <v>27</v>
      </c>
      <c r="N73" s="55">
        <v>27</v>
      </c>
      <c r="O73" s="55">
        <v>25</v>
      </c>
      <c r="P73" s="55">
        <v>23</v>
      </c>
      <c r="Q73" s="55">
        <v>19</v>
      </c>
      <c r="R73" s="55">
        <v>19</v>
      </c>
      <c r="S73" s="55">
        <v>19</v>
      </c>
      <c r="T73" s="55">
        <v>19</v>
      </c>
      <c r="U73" s="55">
        <v>17</v>
      </c>
      <c r="V73" s="55">
        <v>14</v>
      </c>
      <c r="W73" s="55">
        <v>10</v>
      </c>
      <c r="X73" s="55">
        <v>12</v>
      </c>
      <c r="Y73" s="55">
        <v>12</v>
      </c>
      <c r="Z73" s="55">
        <v>14</v>
      </c>
      <c r="AA73" s="55">
        <v>12</v>
      </c>
      <c r="AB73" s="55">
        <v>9</v>
      </c>
      <c r="AC73" s="55">
        <v>12</v>
      </c>
      <c r="AD73" s="55">
        <v>12</v>
      </c>
      <c r="AE73" s="55">
        <v>14</v>
      </c>
      <c r="AF73" s="55">
        <v>9</v>
      </c>
      <c r="AG73" s="55">
        <v>8</v>
      </c>
      <c r="AH73" s="55">
        <v>8</v>
      </c>
      <c r="AI73" s="55">
        <v>5</v>
      </c>
      <c r="AJ73" s="55">
        <v>2</v>
      </c>
      <c r="AK73" s="55">
        <v>0</v>
      </c>
    </row>
    <row r="74" spans="1:26" ht="12.75">
      <c r="A74" s="58">
        <v>230</v>
      </c>
      <c r="B74" s="62">
        <v>800</v>
      </c>
      <c r="C74" s="55">
        <v>0</v>
      </c>
      <c r="D74" s="55">
        <v>5</v>
      </c>
      <c r="E74" s="55">
        <v>10</v>
      </c>
      <c r="F74" s="55">
        <v>14</v>
      </c>
      <c r="G74" s="55">
        <v>17</v>
      </c>
      <c r="H74" s="55">
        <v>20</v>
      </c>
      <c r="I74" s="55">
        <v>21</v>
      </c>
      <c r="J74" s="55">
        <v>23</v>
      </c>
      <c r="K74" s="55">
        <v>23</v>
      </c>
      <c r="L74" s="55">
        <v>19</v>
      </c>
      <c r="M74" s="55">
        <v>17</v>
      </c>
      <c r="N74" s="55">
        <v>16</v>
      </c>
      <c r="O74" s="55">
        <v>13</v>
      </c>
      <c r="P74" s="55">
        <v>11</v>
      </c>
      <c r="Q74" s="55">
        <v>13</v>
      </c>
      <c r="R74" s="55">
        <v>12</v>
      </c>
      <c r="S74" s="55">
        <v>10</v>
      </c>
      <c r="T74" s="55">
        <v>9</v>
      </c>
      <c r="U74" s="55">
        <v>7</v>
      </c>
      <c r="V74" s="55">
        <v>6</v>
      </c>
      <c r="W74" s="55">
        <v>4</v>
      </c>
      <c r="X74" s="55">
        <v>2</v>
      </c>
      <c r="Y74" s="55">
        <v>1</v>
      </c>
      <c r="Z74" s="55">
        <v>0</v>
      </c>
    </row>
    <row r="75" spans="1:30" ht="12.75">
      <c r="A75" s="58">
        <v>270</v>
      </c>
      <c r="B75" s="62">
        <v>805</v>
      </c>
      <c r="C75" s="55">
        <v>0</v>
      </c>
      <c r="D75" s="55">
        <v>13</v>
      </c>
      <c r="E75" s="55">
        <v>24</v>
      </c>
      <c r="F75" s="55">
        <v>31</v>
      </c>
      <c r="G75" s="55">
        <v>35</v>
      </c>
      <c r="H75" s="55">
        <v>34</v>
      </c>
      <c r="I75" s="55">
        <v>37</v>
      </c>
      <c r="J75" s="55">
        <v>37</v>
      </c>
      <c r="K75" s="55">
        <v>38</v>
      </c>
      <c r="L75" s="55">
        <v>40</v>
      </c>
      <c r="M75" s="55">
        <v>40</v>
      </c>
      <c r="N75" s="55">
        <v>40</v>
      </c>
      <c r="O75" s="55">
        <v>36</v>
      </c>
      <c r="P75" s="55">
        <v>36</v>
      </c>
      <c r="Q75" s="55">
        <v>35</v>
      </c>
      <c r="R75" s="55">
        <v>31</v>
      </c>
      <c r="S75" s="55">
        <v>26</v>
      </c>
      <c r="T75" s="55">
        <v>27</v>
      </c>
      <c r="U75" s="55">
        <v>25</v>
      </c>
      <c r="V75" s="55">
        <v>23</v>
      </c>
      <c r="W75" s="55">
        <v>20</v>
      </c>
      <c r="X75" s="55">
        <v>19</v>
      </c>
      <c r="Y75" s="55">
        <v>14</v>
      </c>
      <c r="Z75" s="55">
        <v>13</v>
      </c>
      <c r="AA75" s="55">
        <v>10</v>
      </c>
      <c r="AB75" s="55">
        <v>8</v>
      </c>
      <c r="AC75" s="55">
        <v>2</v>
      </c>
      <c r="AD75" s="55">
        <v>0</v>
      </c>
    </row>
    <row r="76" spans="1:38" ht="12.75">
      <c r="A76" s="58">
        <v>350</v>
      </c>
      <c r="B76" s="62">
        <v>810</v>
      </c>
      <c r="C76" s="55">
        <v>0</v>
      </c>
      <c r="D76" s="55">
        <v>7</v>
      </c>
      <c r="E76" s="55">
        <v>12</v>
      </c>
      <c r="F76" s="55">
        <v>17</v>
      </c>
      <c r="G76" s="55">
        <v>19</v>
      </c>
      <c r="H76" s="55">
        <v>20</v>
      </c>
      <c r="I76" s="55">
        <v>27</v>
      </c>
      <c r="J76" s="55">
        <v>27</v>
      </c>
      <c r="K76" s="55">
        <v>29</v>
      </c>
      <c r="L76" s="55">
        <v>31</v>
      </c>
      <c r="M76" s="55">
        <v>31</v>
      </c>
      <c r="N76" s="55">
        <v>32</v>
      </c>
      <c r="O76" s="55">
        <v>32</v>
      </c>
      <c r="P76" s="55">
        <v>30</v>
      </c>
      <c r="Q76" s="55">
        <v>30</v>
      </c>
      <c r="R76" s="55">
        <v>30</v>
      </c>
      <c r="S76" s="55">
        <v>30</v>
      </c>
      <c r="T76" s="55">
        <v>30</v>
      </c>
      <c r="U76" s="55">
        <v>28</v>
      </c>
      <c r="V76" s="55">
        <v>26</v>
      </c>
      <c r="W76" s="55">
        <v>24</v>
      </c>
      <c r="X76" s="55">
        <v>23</v>
      </c>
      <c r="Y76" s="55">
        <v>19</v>
      </c>
      <c r="Z76" s="55">
        <v>19</v>
      </c>
      <c r="AA76" s="55">
        <v>17</v>
      </c>
      <c r="AB76" s="55">
        <v>2</v>
      </c>
      <c r="AC76" s="55">
        <v>17</v>
      </c>
      <c r="AD76" s="55">
        <v>19</v>
      </c>
      <c r="AE76" s="55">
        <v>17</v>
      </c>
      <c r="AF76" s="55">
        <v>14</v>
      </c>
      <c r="AG76" s="55">
        <v>10</v>
      </c>
      <c r="AH76" s="55">
        <v>10</v>
      </c>
      <c r="AI76" s="55">
        <v>6</v>
      </c>
      <c r="AJ76" s="55">
        <v>4</v>
      </c>
      <c r="AK76" s="55">
        <v>2</v>
      </c>
      <c r="AL76" s="55">
        <v>0</v>
      </c>
    </row>
    <row r="77" spans="1:2" ht="12.75">
      <c r="A77" s="63">
        <f>AVERAGE(A4:A76)</f>
        <v>407.3611111111111</v>
      </c>
      <c r="B77" s="55" t="s">
        <v>278</v>
      </c>
    </row>
    <row r="78" spans="1:2" ht="12.75">
      <c r="A78" s="63">
        <f>AVERAGE(A4:A35)</f>
        <v>397.1875</v>
      </c>
      <c r="B78" s="55" t="s">
        <v>279</v>
      </c>
    </row>
    <row r="80" spans="1:2" ht="12.75">
      <c r="A80" s="64">
        <f>AVERAGE(D4:CH76)</f>
        <v>19.358929812369702</v>
      </c>
      <c r="B80" s="55" t="s">
        <v>280</v>
      </c>
    </row>
    <row r="81" spans="1:2" ht="12.75">
      <c r="A81" s="64">
        <f>AVERAGE(D5:CG35)</f>
        <v>18.272131147540982</v>
      </c>
      <c r="B81" s="55" t="s">
        <v>281</v>
      </c>
    </row>
    <row r="83" spans="1:3" ht="12.75">
      <c r="A83" s="55" t="s">
        <v>282</v>
      </c>
      <c r="B83" s="55" t="s">
        <v>273</v>
      </c>
      <c r="C83" s="55" t="s">
        <v>274</v>
      </c>
    </row>
    <row r="84" spans="1:3" ht="12.75">
      <c r="A84" s="55" t="s">
        <v>283</v>
      </c>
      <c r="B84" s="65">
        <f>A78*A81</f>
        <v>7257.462090163934</v>
      </c>
      <c r="C84" s="66">
        <f>B84*0.0001</f>
        <v>0.7257462090163934</v>
      </c>
    </row>
    <row r="85" spans="1:3" ht="12.75">
      <c r="A85" s="55" t="s">
        <v>284</v>
      </c>
      <c r="B85" s="65">
        <f>A77*A80</f>
        <v>7886.075158288935</v>
      </c>
      <c r="C85" s="66">
        <f>B85*0.0001</f>
        <v>0.7886075158288935</v>
      </c>
    </row>
    <row r="89" ht="13.5" customHeight="1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S118"/>
  <sheetViews>
    <sheetView zoomScale="95" zoomScaleNormal="95" workbookViewId="0" topLeftCell="A1">
      <selection activeCell="C15" sqref="C15"/>
    </sheetView>
  </sheetViews>
  <sheetFormatPr defaultColWidth="9.00390625" defaultRowHeight="12"/>
  <cols>
    <col min="1" max="1" width="13.125" style="81" bestFit="1" customWidth="1"/>
    <col min="2" max="2" width="17.25390625" style="81" customWidth="1"/>
    <col min="3" max="3" width="34.25390625" style="81" customWidth="1"/>
    <col min="4" max="4" width="2.00390625" style="81" bestFit="1" customWidth="1"/>
    <col min="5" max="7" width="5.375" style="81" bestFit="1" customWidth="1"/>
    <col min="8" max="8" width="3.00390625" style="81" bestFit="1" customWidth="1"/>
    <col min="9" max="15" width="5.375" style="81" bestFit="1" customWidth="1"/>
    <col min="16" max="16" width="6.375" style="81" bestFit="1" customWidth="1"/>
    <col min="17" max="17" width="5.375" style="81" bestFit="1" customWidth="1"/>
    <col min="18" max="18" width="6.375" style="81" bestFit="1" customWidth="1"/>
    <col min="19" max="20" width="5.375" style="81" bestFit="1" customWidth="1"/>
    <col min="21" max="21" width="4.00390625" style="81" bestFit="1" customWidth="1"/>
    <col min="22" max="22" width="5.375" style="81" bestFit="1" customWidth="1"/>
    <col min="23" max="23" width="4.00390625" style="81" bestFit="1" customWidth="1"/>
    <col min="24" max="27" width="5.375" style="81" bestFit="1" customWidth="1"/>
    <col min="28" max="29" width="6.375" style="81" bestFit="1" customWidth="1"/>
    <col min="30" max="30" width="5.375" style="81" bestFit="1" customWidth="1"/>
    <col min="31" max="32" width="6.375" style="81" bestFit="1" customWidth="1"/>
    <col min="33" max="33" width="4.00390625" style="81" bestFit="1" customWidth="1"/>
    <col min="34" max="34" width="5.375" style="81" bestFit="1" customWidth="1"/>
    <col min="35" max="35" width="6.375" style="81" bestFit="1" customWidth="1"/>
    <col min="36" max="36" width="5.375" style="81" bestFit="1" customWidth="1"/>
    <col min="37" max="37" width="4.00390625" style="81" bestFit="1" customWidth="1"/>
    <col min="38" max="38" width="6.375" style="81" bestFit="1" customWidth="1"/>
    <col min="39" max="39" width="4.00390625" style="81" bestFit="1" customWidth="1"/>
    <col min="40" max="40" width="5.375" style="81" bestFit="1" customWidth="1"/>
    <col min="41" max="41" width="6.375" style="81" bestFit="1" customWidth="1"/>
    <col min="42" max="43" width="4.00390625" style="81" bestFit="1" customWidth="1"/>
    <col min="44" max="44" width="7.375" style="81" bestFit="1" customWidth="1"/>
    <col min="45" max="47" width="4.00390625" style="81" bestFit="1" customWidth="1"/>
    <col min="48" max="48" width="6.375" style="81" bestFit="1" customWidth="1"/>
    <col min="49" max="49" width="4.00390625" style="81" bestFit="1" customWidth="1"/>
    <col min="50" max="50" width="6.375" style="81" bestFit="1" customWidth="1"/>
    <col min="51" max="51" width="4.00390625" style="81" bestFit="1" customWidth="1"/>
    <col min="52" max="52" width="5.375" style="81" bestFit="1" customWidth="1"/>
    <col min="53" max="53" width="6.375" style="81" bestFit="1" customWidth="1"/>
    <col min="54" max="54" width="4.00390625" style="81" bestFit="1" customWidth="1"/>
    <col min="55" max="55" width="4.625" style="81" bestFit="1" customWidth="1"/>
    <col min="56" max="56" width="5.375" style="81" bestFit="1" customWidth="1"/>
    <col min="57" max="61" width="4.00390625" style="81" bestFit="1" customWidth="1"/>
    <col min="62" max="62" width="5.375" style="81" bestFit="1" customWidth="1"/>
    <col min="63" max="67" width="4.00390625" style="81" bestFit="1" customWidth="1"/>
    <col min="68" max="68" width="7.375" style="81" bestFit="1" customWidth="1"/>
    <col min="69" max="69" width="4.00390625" style="81" bestFit="1" customWidth="1"/>
    <col min="70" max="70" width="5.375" style="81" bestFit="1" customWidth="1"/>
    <col min="71" max="81" width="4.00390625" style="81" bestFit="1" customWidth="1"/>
    <col min="82" max="82" width="11.625" style="81" bestFit="1" customWidth="1"/>
    <col min="83" max="85" width="4.00390625" style="81" bestFit="1" customWidth="1"/>
    <col min="86" max="86" width="9.875" style="81" bestFit="1" customWidth="1"/>
    <col min="87" max="90" width="4.00390625" style="81" bestFit="1" customWidth="1"/>
    <col min="91" max="91" width="11.625" style="81" bestFit="1" customWidth="1"/>
    <col min="92" max="92" width="4.00390625" style="81" bestFit="1" customWidth="1"/>
    <col min="93" max="93" width="11.625" style="81" bestFit="1" customWidth="1"/>
    <col min="94" max="16384" width="21.375" style="81" customWidth="1"/>
  </cols>
  <sheetData>
    <row r="1" spans="1:93" ht="12.75">
      <c r="A1" s="82" t="s">
        <v>174</v>
      </c>
      <c r="CI1" s="83"/>
      <c r="CJ1" s="83"/>
      <c r="CK1" s="83"/>
      <c r="CL1" s="83"/>
      <c r="CM1" s="83"/>
      <c r="CN1" s="83"/>
      <c r="CO1" s="83"/>
    </row>
    <row r="2" spans="1:93" ht="12.75">
      <c r="A2" s="82" t="s">
        <v>1</v>
      </c>
      <c r="CI2" s="83"/>
      <c r="CJ2" s="83"/>
      <c r="CK2" s="83"/>
      <c r="CL2" s="83"/>
      <c r="CM2" s="83"/>
      <c r="CN2" s="83"/>
      <c r="CO2" s="83"/>
    </row>
    <row r="3" spans="1:93" ht="12.75">
      <c r="A3" s="82" t="s">
        <v>2</v>
      </c>
      <c r="D3" s="80" t="s">
        <v>277</v>
      </c>
      <c r="CI3" s="83"/>
      <c r="CJ3" s="83"/>
      <c r="CK3" s="83"/>
      <c r="CL3" s="83"/>
      <c r="CM3" s="83"/>
      <c r="CN3" s="83"/>
      <c r="CO3" s="83"/>
    </row>
    <row r="4" spans="2:97" s="84" customFormat="1" ht="12.75">
      <c r="B4" s="85" t="s">
        <v>198</v>
      </c>
      <c r="C4" s="85" t="s">
        <v>302</v>
      </c>
      <c r="D4" s="85">
        <v>0</v>
      </c>
      <c r="E4" s="85">
        <v>10</v>
      </c>
      <c r="F4" s="85">
        <v>20</v>
      </c>
      <c r="G4" s="85">
        <v>30</v>
      </c>
      <c r="H4" s="85">
        <v>40</v>
      </c>
      <c r="I4" s="85">
        <v>50</v>
      </c>
      <c r="J4" s="85">
        <v>60</v>
      </c>
      <c r="K4" s="85">
        <v>70</v>
      </c>
      <c r="L4" s="85">
        <v>80</v>
      </c>
      <c r="M4" s="85">
        <v>90</v>
      </c>
      <c r="N4" s="85">
        <v>100</v>
      </c>
      <c r="O4" s="85">
        <v>110</v>
      </c>
      <c r="P4" s="85">
        <v>120</v>
      </c>
      <c r="Q4" s="85">
        <v>130</v>
      </c>
      <c r="R4" s="85">
        <v>140</v>
      </c>
      <c r="S4" s="85">
        <v>150</v>
      </c>
      <c r="T4" s="85">
        <v>160</v>
      </c>
      <c r="U4" s="85">
        <v>170</v>
      </c>
      <c r="V4" s="85">
        <v>180</v>
      </c>
      <c r="W4" s="85">
        <v>190</v>
      </c>
      <c r="X4" s="85">
        <v>200</v>
      </c>
      <c r="Y4" s="85">
        <v>210</v>
      </c>
      <c r="Z4" s="85">
        <v>220</v>
      </c>
      <c r="AA4" s="85">
        <v>230</v>
      </c>
      <c r="AB4" s="85">
        <v>240</v>
      </c>
      <c r="AC4" s="85">
        <v>250</v>
      </c>
      <c r="AD4" s="85">
        <v>260</v>
      </c>
      <c r="AE4" s="85">
        <v>270</v>
      </c>
      <c r="AF4" s="85">
        <v>280</v>
      </c>
      <c r="AG4" s="85">
        <v>290</v>
      </c>
      <c r="AH4" s="85">
        <v>300</v>
      </c>
      <c r="AI4" s="85">
        <v>310</v>
      </c>
      <c r="AJ4" s="85">
        <v>320</v>
      </c>
      <c r="AK4" s="85">
        <v>330</v>
      </c>
      <c r="AL4" s="85">
        <v>340</v>
      </c>
      <c r="AM4" s="85">
        <v>350</v>
      </c>
      <c r="AN4" s="85">
        <v>360</v>
      </c>
      <c r="AO4" s="85">
        <v>370</v>
      </c>
      <c r="AP4" s="85">
        <v>380</v>
      </c>
      <c r="AQ4" s="85">
        <v>390</v>
      </c>
      <c r="AR4" s="85">
        <v>400</v>
      </c>
      <c r="AS4" s="85">
        <v>410</v>
      </c>
      <c r="AT4" s="85">
        <v>420</v>
      </c>
      <c r="AU4" s="85">
        <v>430</v>
      </c>
      <c r="AV4" s="85">
        <v>440</v>
      </c>
      <c r="AW4" s="85">
        <v>450</v>
      </c>
      <c r="AX4" s="85">
        <v>460</v>
      </c>
      <c r="AY4" s="85">
        <v>470</v>
      </c>
      <c r="AZ4" s="85">
        <v>480</v>
      </c>
      <c r="BA4" s="85">
        <v>490</v>
      </c>
      <c r="BB4" s="85">
        <v>500</v>
      </c>
      <c r="BC4" s="85">
        <v>510</v>
      </c>
      <c r="BD4" s="85">
        <v>520</v>
      </c>
      <c r="BE4" s="85">
        <v>530</v>
      </c>
      <c r="BF4" s="85">
        <v>540</v>
      </c>
      <c r="BG4" s="85">
        <v>550</v>
      </c>
      <c r="BH4" s="85">
        <v>560</v>
      </c>
      <c r="BI4" s="85">
        <v>570</v>
      </c>
      <c r="BJ4" s="85">
        <v>580</v>
      </c>
      <c r="BK4" s="85">
        <v>590</v>
      </c>
      <c r="BL4" s="85">
        <v>600</v>
      </c>
      <c r="BM4" s="85">
        <v>610</v>
      </c>
      <c r="BN4" s="85">
        <v>620</v>
      </c>
      <c r="BO4" s="85">
        <v>630</v>
      </c>
      <c r="BP4" s="85">
        <v>640</v>
      </c>
      <c r="BQ4" s="85">
        <v>650</v>
      </c>
      <c r="BR4" s="85">
        <v>660</v>
      </c>
      <c r="BS4" s="85">
        <v>670</v>
      </c>
      <c r="BT4" s="85">
        <v>680</v>
      </c>
      <c r="BU4" s="85">
        <v>690</v>
      </c>
      <c r="BV4" s="85">
        <v>700</v>
      </c>
      <c r="BW4" s="85">
        <v>710</v>
      </c>
      <c r="BX4" s="85">
        <v>720</v>
      </c>
      <c r="BY4" s="85">
        <v>730</v>
      </c>
      <c r="BZ4" s="85">
        <v>740</v>
      </c>
      <c r="CA4" s="85">
        <v>750</v>
      </c>
      <c r="CB4" s="85">
        <v>760</v>
      </c>
      <c r="CC4" s="85">
        <v>770</v>
      </c>
      <c r="CD4" s="85">
        <v>780</v>
      </c>
      <c r="CE4" s="85">
        <v>790</v>
      </c>
      <c r="CF4" s="85">
        <v>800</v>
      </c>
      <c r="CG4" s="85">
        <v>810</v>
      </c>
      <c r="CH4" s="85">
        <v>820</v>
      </c>
      <c r="CI4" s="86"/>
      <c r="CJ4" s="86"/>
      <c r="CK4" s="86"/>
      <c r="CL4" s="86"/>
      <c r="CM4" s="86"/>
      <c r="CN4" s="86"/>
      <c r="CO4" s="86"/>
      <c r="CP4" s="85"/>
      <c r="CQ4" s="85"/>
      <c r="CR4" s="85"/>
      <c r="CS4" s="85"/>
    </row>
    <row r="5" spans="2:93" ht="12.75">
      <c r="B5" s="81">
        <v>2.6</v>
      </c>
      <c r="C5" s="87">
        <v>505</v>
      </c>
      <c r="D5" s="81">
        <v>0</v>
      </c>
      <c r="E5" s="81">
        <v>8</v>
      </c>
      <c r="F5" s="81">
        <v>13</v>
      </c>
      <c r="G5" s="81">
        <v>21</v>
      </c>
      <c r="H5" s="81">
        <v>26</v>
      </c>
      <c r="I5" s="81">
        <v>27</v>
      </c>
      <c r="J5" s="81">
        <v>32</v>
      </c>
      <c r="K5" s="81">
        <v>29</v>
      </c>
      <c r="L5" s="81">
        <v>28</v>
      </c>
      <c r="M5" s="81">
        <v>23</v>
      </c>
      <c r="N5" s="81">
        <v>20</v>
      </c>
      <c r="O5" s="81">
        <v>19</v>
      </c>
      <c r="P5" s="81">
        <v>15</v>
      </c>
      <c r="Q5" s="81">
        <v>15</v>
      </c>
      <c r="R5" s="81">
        <v>14</v>
      </c>
      <c r="S5" s="81">
        <v>13</v>
      </c>
      <c r="T5" s="81">
        <v>9</v>
      </c>
      <c r="U5" s="81">
        <v>13</v>
      </c>
      <c r="V5" s="81">
        <v>15</v>
      </c>
      <c r="W5" s="81">
        <v>15</v>
      </c>
      <c r="X5" s="81">
        <v>16</v>
      </c>
      <c r="Y5" s="81">
        <v>6</v>
      </c>
      <c r="Z5" s="81">
        <v>9</v>
      </c>
      <c r="AA5" s="81">
        <v>7</v>
      </c>
      <c r="AB5" s="81">
        <v>1</v>
      </c>
      <c r="AC5" s="81">
        <v>1</v>
      </c>
      <c r="AD5" s="81">
        <v>0</v>
      </c>
      <c r="CI5" s="83"/>
      <c r="CJ5" s="83"/>
      <c r="CK5" s="83"/>
      <c r="CL5" s="83"/>
      <c r="CM5" s="83"/>
      <c r="CN5" s="83"/>
      <c r="CO5" s="83"/>
    </row>
    <row r="6" spans="2:93" ht="12.75">
      <c r="B6" s="81">
        <v>2.7</v>
      </c>
      <c r="C6" s="87">
        <v>500</v>
      </c>
      <c r="D6" s="81">
        <v>0</v>
      </c>
      <c r="E6" s="81">
        <v>10</v>
      </c>
      <c r="F6" s="81">
        <v>23</v>
      </c>
      <c r="G6" s="81">
        <v>26</v>
      </c>
      <c r="H6" s="81">
        <v>30</v>
      </c>
      <c r="I6" s="81">
        <v>31</v>
      </c>
      <c r="J6" s="81">
        <v>30</v>
      </c>
      <c r="K6" s="81">
        <v>26</v>
      </c>
      <c r="L6" s="81">
        <v>24</v>
      </c>
      <c r="M6" s="81">
        <v>21</v>
      </c>
      <c r="N6" s="81">
        <v>17</v>
      </c>
      <c r="O6" s="81">
        <v>14</v>
      </c>
      <c r="P6" s="81">
        <v>12</v>
      </c>
      <c r="Q6" s="81">
        <v>9</v>
      </c>
      <c r="R6" s="81">
        <v>5</v>
      </c>
      <c r="S6" s="81">
        <v>6</v>
      </c>
      <c r="T6" s="81">
        <v>9</v>
      </c>
      <c r="U6" s="81">
        <v>10</v>
      </c>
      <c r="V6" s="81">
        <v>8</v>
      </c>
      <c r="W6" s="81">
        <v>8</v>
      </c>
      <c r="X6" s="81">
        <v>5</v>
      </c>
      <c r="Y6" s="81">
        <v>8</v>
      </c>
      <c r="Z6" s="81">
        <v>5</v>
      </c>
      <c r="AA6" s="81">
        <v>10</v>
      </c>
      <c r="AB6" s="81">
        <v>4</v>
      </c>
      <c r="AC6" s="81">
        <v>3</v>
      </c>
      <c r="AD6" s="81">
        <v>3</v>
      </c>
      <c r="CI6" s="83"/>
      <c r="CJ6" s="83"/>
      <c r="CK6" s="83"/>
      <c r="CL6" s="83"/>
      <c r="CM6" s="83"/>
      <c r="CN6" s="83"/>
      <c r="CO6" s="83"/>
    </row>
    <row r="7" spans="2:93" ht="12.75">
      <c r="B7" s="81">
        <v>2.7</v>
      </c>
      <c r="C7" s="87">
        <v>495</v>
      </c>
      <c r="D7" s="81">
        <v>0</v>
      </c>
      <c r="E7" s="81">
        <v>11</v>
      </c>
      <c r="F7" s="81">
        <v>15</v>
      </c>
      <c r="G7" s="81">
        <v>18</v>
      </c>
      <c r="H7" s="81">
        <v>17</v>
      </c>
      <c r="I7" s="81">
        <v>13</v>
      </c>
      <c r="J7" s="81">
        <v>0</v>
      </c>
      <c r="K7" s="81">
        <v>11</v>
      </c>
      <c r="L7" s="81">
        <v>12</v>
      </c>
      <c r="M7" s="81">
        <v>15</v>
      </c>
      <c r="N7" s="81">
        <v>18</v>
      </c>
      <c r="O7" s="81">
        <v>21</v>
      </c>
      <c r="P7" s="81">
        <v>22</v>
      </c>
      <c r="Q7" s="81">
        <v>21</v>
      </c>
      <c r="R7" s="81">
        <v>21</v>
      </c>
      <c r="S7" s="81">
        <v>17</v>
      </c>
      <c r="T7" s="81">
        <v>14</v>
      </c>
      <c r="U7" s="81">
        <v>12</v>
      </c>
      <c r="V7" s="81">
        <v>13</v>
      </c>
      <c r="W7" s="81">
        <v>13</v>
      </c>
      <c r="X7" s="81">
        <v>5</v>
      </c>
      <c r="Y7" s="81">
        <v>5</v>
      </c>
      <c r="Z7" s="81">
        <v>2</v>
      </c>
      <c r="AA7" s="81">
        <v>0</v>
      </c>
      <c r="AB7" s="81">
        <v>0</v>
      </c>
      <c r="AC7" s="81">
        <v>1</v>
      </c>
      <c r="AD7" s="81">
        <v>1</v>
      </c>
      <c r="AE7" s="81">
        <v>0</v>
      </c>
      <c r="CI7" s="83"/>
      <c r="CJ7" s="83"/>
      <c r="CK7" s="83"/>
      <c r="CL7" s="83"/>
      <c r="CM7" s="83"/>
      <c r="CN7" s="83"/>
      <c r="CO7" s="83"/>
    </row>
    <row r="8" spans="2:93" ht="12.75">
      <c r="B8" s="81">
        <v>1.9</v>
      </c>
      <c r="C8" s="87">
        <v>490</v>
      </c>
      <c r="D8" s="81">
        <v>0</v>
      </c>
      <c r="E8" s="81">
        <v>1</v>
      </c>
      <c r="F8" s="81">
        <v>15</v>
      </c>
      <c r="G8" s="81">
        <v>17</v>
      </c>
      <c r="H8" s="81">
        <v>17</v>
      </c>
      <c r="I8" s="81">
        <v>15</v>
      </c>
      <c r="J8" s="81">
        <v>20</v>
      </c>
      <c r="K8" s="81">
        <v>15</v>
      </c>
      <c r="L8" s="81">
        <v>17</v>
      </c>
      <c r="M8" s="81">
        <v>17</v>
      </c>
      <c r="N8" s="81">
        <v>19</v>
      </c>
      <c r="O8" s="81">
        <v>19</v>
      </c>
      <c r="P8" s="81">
        <v>21</v>
      </c>
      <c r="Q8" s="81">
        <v>12</v>
      </c>
      <c r="R8" s="81">
        <v>22</v>
      </c>
      <c r="S8" s="81">
        <v>22</v>
      </c>
      <c r="T8" s="81">
        <v>23</v>
      </c>
      <c r="U8" s="81">
        <v>23</v>
      </c>
      <c r="V8" s="81">
        <v>22</v>
      </c>
      <c r="W8" s="81">
        <v>0</v>
      </c>
      <c r="CI8" s="83"/>
      <c r="CJ8" s="83"/>
      <c r="CK8" s="83"/>
      <c r="CL8" s="83"/>
      <c r="CM8" s="83"/>
      <c r="CN8" s="83"/>
      <c r="CO8" s="83"/>
    </row>
    <row r="9" spans="2:93" ht="12.75">
      <c r="B9" s="81">
        <v>2.2</v>
      </c>
      <c r="C9" s="87">
        <v>485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42</v>
      </c>
      <c r="R9" s="81">
        <v>41</v>
      </c>
      <c r="S9" s="81">
        <v>44</v>
      </c>
      <c r="T9" s="81">
        <v>42</v>
      </c>
      <c r="U9" s="81">
        <v>35</v>
      </c>
      <c r="V9" s="81">
        <v>38</v>
      </c>
      <c r="W9" s="81">
        <v>40</v>
      </c>
      <c r="X9" s="81">
        <v>44</v>
      </c>
      <c r="Y9" s="81">
        <v>25</v>
      </c>
      <c r="Z9" s="81">
        <v>0</v>
      </c>
      <c r="CI9" s="83"/>
      <c r="CJ9" s="83"/>
      <c r="CK9" s="83"/>
      <c r="CL9" s="83"/>
      <c r="CM9" s="83"/>
      <c r="CN9" s="83"/>
      <c r="CO9" s="83"/>
    </row>
    <row r="10" spans="2:93" ht="12.75">
      <c r="B10" s="81">
        <v>1.5</v>
      </c>
      <c r="C10" s="87">
        <v>440</v>
      </c>
      <c r="D10" s="81">
        <v>0</v>
      </c>
      <c r="E10" s="81">
        <v>3</v>
      </c>
      <c r="F10" s="81">
        <v>3</v>
      </c>
      <c r="G10" s="81">
        <v>3</v>
      </c>
      <c r="H10" s="81">
        <v>4</v>
      </c>
      <c r="I10" s="81">
        <v>33</v>
      </c>
      <c r="J10" s="81">
        <v>33</v>
      </c>
      <c r="K10" s="81">
        <v>27</v>
      </c>
      <c r="L10" s="81">
        <v>24</v>
      </c>
      <c r="M10" s="81">
        <v>24</v>
      </c>
      <c r="N10" s="81">
        <v>26</v>
      </c>
      <c r="O10" s="81">
        <v>19</v>
      </c>
      <c r="P10" s="81">
        <v>18</v>
      </c>
      <c r="Q10" s="81">
        <v>16</v>
      </c>
      <c r="R10" s="81">
        <v>8</v>
      </c>
      <c r="S10" s="81">
        <v>0</v>
      </c>
      <c r="CI10" s="83"/>
      <c r="CJ10" s="83"/>
      <c r="CK10" s="83"/>
      <c r="CL10" s="83"/>
      <c r="CM10" s="83"/>
      <c r="CN10" s="83"/>
      <c r="CO10" s="83"/>
    </row>
    <row r="11" spans="2:93" ht="12.75">
      <c r="B11" s="81">
        <v>2.9</v>
      </c>
      <c r="C11" s="87">
        <v>400</v>
      </c>
      <c r="D11" s="81">
        <v>0</v>
      </c>
      <c r="E11" s="81">
        <v>3</v>
      </c>
      <c r="F11" s="81">
        <v>5</v>
      </c>
      <c r="G11" s="81">
        <v>10</v>
      </c>
      <c r="H11" s="81">
        <v>19</v>
      </c>
      <c r="I11" s="81">
        <v>16</v>
      </c>
      <c r="J11" s="81">
        <v>35</v>
      </c>
      <c r="K11" s="81">
        <v>44</v>
      </c>
      <c r="L11" s="81">
        <v>44</v>
      </c>
      <c r="M11" s="81">
        <v>88</v>
      </c>
      <c r="N11" s="81">
        <v>91</v>
      </c>
      <c r="P11" s="81">
        <v>91</v>
      </c>
      <c r="Q11" s="81">
        <v>87</v>
      </c>
      <c r="R11" s="81">
        <v>90</v>
      </c>
      <c r="S11" s="81">
        <v>87</v>
      </c>
      <c r="T11" s="81">
        <v>88</v>
      </c>
      <c r="U11" s="81">
        <v>94</v>
      </c>
      <c r="V11" s="81">
        <v>89</v>
      </c>
      <c r="W11" s="81">
        <v>83</v>
      </c>
      <c r="X11" s="81">
        <v>86</v>
      </c>
      <c r="Y11" s="81">
        <v>84</v>
      </c>
      <c r="Z11" s="81">
        <v>81</v>
      </c>
      <c r="AA11" s="81">
        <v>82</v>
      </c>
      <c r="AB11" s="81">
        <v>48</v>
      </c>
      <c r="AC11" s="81">
        <v>50</v>
      </c>
      <c r="AD11" s="81">
        <v>51</v>
      </c>
      <c r="AE11" s="81">
        <v>85</v>
      </c>
      <c r="AF11" s="81">
        <v>13</v>
      </c>
      <c r="AG11" s="81">
        <v>0</v>
      </c>
      <c r="CI11" s="83"/>
      <c r="CJ11" s="83"/>
      <c r="CK11" s="83"/>
      <c r="CL11" s="83"/>
      <c r="CM11" s="83"/>
      <c r="CN11" s="83"/>
      <c r="CO11" s="83"/>
    </row>
    <row r="12" spans="2:93" ht="12.75">
      <c r="B12" s="81">
        <v>6.9</v>
      </c>
      <c r="C12" s="87">
        <v>360</v>
      </c>
      <c r="D12" s="81">
        <v>0</v>
      </c>
      <c r="F12" s="81">
        <v>59</v>
      </c>
      <c r="H12" s="81">
        <v>70</v>
      </c>
      <c r="J12" s="81">
        <v>68</v>
      </c>
      <c r="L12" s="81">
        <v>53</v>
      </c>
      <c r="N12" s="81">
        <v>118</v>
      </c>
      <c r="R12" s="81">
        <v>115</v>
      </c>
      <c r="U12" s="81">
        <v>99</v>
      </c>
      <c r="X12" s="81">
        <v>115</v>
      </c>
      <c r="AA12" s="81">
        <v>120</v>
      </c>
      <c r="AD12" s="81">
        <v>133</v>
      </c>
      <c r="AG12" s="81">
        <v>141</v>
      </c>
      <c r="AJ12" s="81">
        <v>154</v>
      </c>
      <c r="AM12" s="81">
        <v>135</v>
      </c>
      <c r="AP12" s="81">
        <v>128</v>
      </c>
      <c r="AT12" s="81">
        <v>131</v>
      </c>
      <c r="AW12" s="81">
        <v>121</v>
      </c>
      <c r="AZ12" s="81">
        <v>139</v>
      </c>
      <c r="BC12" s="81">
        <v>140</v>
      </c>
      <c r="BF12" s="81">
        <v>132</v>
      </c>
      <c r="BI12" s="81">
        <v>124</v>
      </c>
      <c r="BL12" s="81">
        <v>64</v>
      </c>
      <c r="BO12" s="81">
        <v>31</v>
      </c>
      <c r="BR12" s="81">
        <v>9</v>
      </c>
      <c r="BU12" s="81">
        <v>0</v>
      </c>
      <c r="CI12" s="83"/>
      <c r="CJ12" s="83"/>
      <c r="CK12" s="83"/>
      <c r="CL12" s="83"/>
      <c r="CM12" s="83"/>
      <c r="CN12" s="83"/>
      <c r="CO12" s="83"/>
    </row>
    <row r="13" spans="2:93" ht="12.75">
      <c r="B13" s="81">
        <v>5.4</v>
      </c>
      <c r="C13" s="87">
        <v>320</v>
      </c>
      <c r="D13" s="81">
        <v>0</v>
      </c>
      <c r="F13" s="81" t="s">
        <v>74</v>
      </c>
      <c r="H13" s="81">
        <v>17</v>
      </c>
      <c r="J13" s="81">
        <v>14</v>
      </c>
      <c r="L13" s="81">
        <v>21</v>
      </c>
      <c r="N13" s="81">
        <v>23</v>
      </c>
      <c r="P13" s="81">
        <v>29</v>
      </c>
      <c r="R13" s="81">
        <v>74</v>
      </c>
      <c r="T13" s="81">
        <v>67</v>
      </c>
      <c r="V13" s="81">
        <v>64</v>
      </c>
      <c r="X13" s="81">
        <v>63</v>
      </c>
      <c r="Z13" s="81">
        <v>59</v>
      </c>
      <c r="AB13" s="81">
        <v>74</v>
      </c>
      <c r="AD13" s="81">
        <v>53</v>
      </c>
      <c r="AF13" s="81">
        <v>61</v>
      </c>
      <c r="AH13" s="81">
        <v>57</v>
      </c>
      <c r="AJ13" s="81">
        <v>82</v>
      </c>
      <c r="AL13" s="81">
        <v>77</v>
      </c>
      <c r="AN13" s="81">
        <v>80</v>
      </c>
      <c r="AP13" s="81">
        <v>68</v>
      </c>
      <c r="AR13" s="81">
        <v>65</v>
      </c>
      <c r="AT13" s="81">
        <v>73</v>
      </c>
      <c r="AV13" s="81">
        <v>70</v>
      </c>
      <c r="AX13" s="81">
        <v>63</v>
      </c>
      <c r="AZ13" s="81">
        <v>61</v>
      </c>
      <c r="BB13" s="81">
        <v>57</v>
      </c>
      <c r="BD13" s="81">
        <v>64</v>
      </c>
      <c r="BF13" s="81">
        <v>0</v>
      </c>
      <c r="CI13" s="83"/>
      <c r="CJ13" s="83"/>
      <c r="CK13" s="83"/>
      <c r="CL13" s="83"/>
      <c r="CM13" s="83"/>
      <c r="CN13" s="83"/>
      <c r="CO13" s="83"/>
    </row>
    <row r="14" spans="2:93" ht="12.75">
      <c r="B14" s="81">
        <v>5</v>
      </c>
      <c r="C14" s="87">
        <v>280</v>
      </c>
      <c r="D14" s="81">
        <v>0</v>
      </c>
      <c r="E14" s="81">
        <v>17</v>
      </c>
      <c r="F14" s="81">
        <v>21</v>
      </c>
      <c r="G14" s="81">
        <v>27</v>
      </c>
      <c r="H14" s="81">
        <v>27</v>
      </c>
      <c r="I14" s="81">
        <v>30</v>
      </c>
      <c r="J14" s="81">
        <v>40</v>
      </c>
      <c r="K14" s="81">
        <v>43</v>
      </c>
      <c r="M14" s="81">
        <v>46</v>
      </c>
      <c r="O14" s="81">
        <v>50</v>
      </c>
      <c r="Q14" s="81">
        <v>64</v>
      </c>
      <c r="S14" s="81">
        <v>103</v>
      </c>
      <c r="U14" s="81">
        <v>104</v>
      </c>
      <c r="W14" s="81">
        <v>122</v>
      </c>
      <c r="Y14" s="81">
        <v>124</v>
      </c>
      <c r="AA14" s="81">
        <v>131</v>
      </c>
      <c r="AC14" s="81">
        <v>123</v>
      </c>
      <c r="AE14" s="81">
        <v>135</v>
      </c>
      <c r="AG14" s="81">
        <v>122</v>
      </c>
      <c r="AI14" s="81">
        <v>108</v>
      </c>
      <c r="AK14" s="81">
        <v>120</v>
      </c>
      <c r="AO14" s="81">
        <v>129</v>
      </c>
      <c r="AQ14" s="81">
        <v>122</v>
      </c>
      <c r="AS14" s="81">
        <v>111</v>
      </c>
      <c r="AU14" s="81">
        <v>103</v>
      </c>
      <c r="AW14" s="81">
        <v>106</v>
      </c>
      <c r="AY14" s="81">
        <v>110</v>
      </c>
      <c r="BA14" s="81">
        <v>33</v>
      </c>
      <c r="BB14" s="81">
        <v>0</v>
      </c>
      <c r="CI14" s="83"/>
      <c r="CJ14" s="83"/>
      <c r="CK14" s="83"/>
      <c r="CL14" s="83"/>
      <c r="CM14" s="83"/>
      <c r="CN14" s="83"/>
      <c r="CO14" s="83"/>
    </row>
    <row r="15" spans="2:93" ht="12.75">
      <c r="B15" s="81">
        <v>4.3</v>
      </c>
      <c r="C15" s="87">
        <v>243</v>
      </c>
      <c r="D15" s="81">
        <v>0</v>
      </c>
      <c r="E15" s="81">
        <v>126</v>
      </c>
      <c r="F15" s="81">
        <v>85</v>
      </c>
      <c r="G15" s="81">
        <v>86</v>
      </c>
      <c r="J15" s="81">
        <v>99</v>
      </c>
      <c r="M15" s="81">
        <v>100</v>
      </c>
      <c r="P15" s="81">
        <v>80</v>
      </c>
      <c r="S15" s="81">
        <v>51</v>
      </c>
      <c r="V15" s="81">
        <v>83</v>
      </c>
      <c r="Y15" s="81">
        <v>69</v>
      </c>
      <c r="AB15" s="81">
        <v>85</v>
      </c>
      <c r="AE15" s="81">
        <v>33</v>
      </c>
      <c r="AH15" s="81">
        <v>62</v>
      </c>
      <c r="AK15" s="81">
        <v>28</v>
      </c>
      <c r="AN15" s="81">
        <v>39</v>
      </c>
      <c r="AQ15" s="81">
        <v>36</v>
      </c>
      <c r="AT15" s="81">
        <v>20</v>
      </c>
      <c r="CI15" s="83"/>
      <c r="CJ15" s="83"/>
      <c r="CK15" s="83"/>
      <c r="CL15" s="83"/>
      <c r="CM15" s="83"/>
      <c r="CN15" s="83"/>
      <c r="CO15" s="83"/>
    </row>
    <row r="16" spans="2:93" ht="12.75">
      <c r="B16" s="81">
        <v>7.1</v>
      </c>
      <c r="C16" s="87">
        <v>238</v>
      </c>
      <c r="D16" s="81">
        <v>0</v>
      </c>
      <c r="E16" s="81">
        <v>43</v>
      </c>
      <c r="G16" s="81">
        <v>65</v>
      </c>
      <c r="I16" s="81">
        <v>56</v>
      </c>
      <c r="K16" s="81">
        <v>60</v>
      </c>
      <c r="M16" s="81">
        <v>73</v>
      </c>
      <c r="P16" s="81">
        <v>130</v>
      </c>
      <c r="S16" s="81">
        <v>86</v>
      </c>
      <c r="V16" s="81">
        <v>105</v>
      </c>
      <c r="Y16" s="81">
        <v>99</v>
      </c>
      <c r="AB16" s="81">
        <v>70</v>
      </c>
      <c r="AE16" s="81">
        <v>70</v>
      </c>
      <c r="AH16" s="81">
        <v>66</v>
      </c>
      <c r="AK16" s="81">
        <v>31</v>
      </c>
      <c r="AO16" s="81">
        <v>32</v>
      </c>
      <c r="AR16" s="81">
        <v>44</v>
      </c>
      <c r="AU16" s="81">
        <v>10</v>
      </c>
      <c r="AX16" s="81">
        <v>75</v>
      </c>
      <c r="BA16" s="81">
        <v>59</v>
      </c>
      <c r="BD16" s="81">
        <v>68</v>
      </c>
      <c r="BG16" s="81">
        <v>57</v>
      </c>
      <c r="BJ16" s="81">
        <v>77</v>
      </c>
      <c r="BM16" s="81">
        <v>55</v>
      </c>
      <c r="BP16" s="81">
        <v>55</v>
      </c>
      <c r="BS16" s="81">
        <v>47</v>
      </c>
      <c r="BV16" s="81">
        <v>21</v>
      </c>
      <c r="CI16" s="83"/>
      <c r="CJ16" s="83"/>
      <c r="CK16" s="83"/>
      <c r="CL16" s="83"/>
      <c r="CM16" s="83"/>
      <c r="CN16" s="83"/>
      <c r="CO16" s="83"/>
    </row>
    <row r="17" spans="2:93" ht="12.75">
      <c r="B17" s="81">
        <v>10.4</v>
      </c>
      <c r="C17" s="87">
        <v>230</v>
      </c>
      <c r="D17" s="81">
        <v>0</v>
      </c>
      <c r="E17" s="81">
        <v>13</v>
      </c>
      <c r="G17" s="81">
        <v>15</v>
      </c>
      <c r="I17" s="81">
        <v>27</v>
      </c>
      <c r="K17" s="81">
        <v>33</v>
      </c>
      <c r="M17" s="81">
        <v>36</v>
      </c>
      <c r="O17" s="81">
        <v>36</v>
      </c>
      <c r="Q17" s="81">
        <v>39</v>
      </c>
      <c r="S17" s="81">
        <v>48</v>
      </c>
      <c r="U17" s="81">
        <v>84</v>
      </c>
      <c r="W17" s="81">
        <v>85</v>
      </c>
      <c r="Y17" s="81">
        <v>109</v>
      </c>
      <c r="AA17" s="81">
        <v>102</v>
      </c>
      <c r="AC17" s="81">
        <v>98</v>
      </c>
      <c r="AE17" s="81">
        <v>94</v>
      </c>
      <c r="AG17" s="81">
        <v>94</v>
      </c>
      <c r="AK17" s="81">
        <v>79</v>
      </c>
      <c r="AN17" s="81">
        <v>79</v>
      </c>
      <c r="AQ17" s="81">
        <v>79</v>
      </c>
      <c r="AT17" s="81">
        <v>79</v>
      </c>
      <c r="AX17" s="81">
        <v>80</v>
      </c>
      <c r="BA17" s="81">
        <v>85</v>
      </c>
      <c r="BE17" s="81">
        <v>97</v>
      </c>
      <c r="BH17" s="81">
        <v>110</v>
      </c>
      <c r="BK17" s="81">
        <v>113</v>
      </c>
      <c r="BN17" s="81">
        <v>111</v>
      </c>
      <c r="BQ17" s="81">
        <v>85</v>
      </c>
      <c r="BT17" s="81">
        <v>77</v>
      </c>
      <c r="BW17" s="81">
        <v>72</v>
      </c>
      <c r="BZ17" s="81">
        <v>69</v>
      </c>
      <c r="CD17" s="81" t="s">
        <v>34</v>
      </c>
      <c r="CI17" s="83"/>
      <c r="CJ17" s="83"/>
      <c r="CK17" s="83"/>
      <c r="CL17" s="83"/>
      <c r="CM17" s="83"/>
      <c r="CN17" s="83"/>
      <c r="CO17" s="83"/>
    </row>
    <row r="18" spans="2:93" ht="12.75">
      <c r="B18" s="81">
        <v>6.9</v>
      </c>
      <c r="C18" s="87">
        <v>225</v>
      </c>
      <c r="D18" s="81">
        <v>0</v>
      </c>
      <c r="G18" s="81">
        <v>56</v>
      </c>
      <c r="J18" s="81">
        <v>64</v>
      </c>
      <c r="M18" s="81">
        <v>158</v>
      </c>
      <c r="P18" s="81">
        <v>97</v>
      </c>
      <c r="S18" s="81">
        <v>80</v>
      </c>
      <c r="U18" s="81">
        <v>73</v>
      </c>
      <c r="W18" s="81">
        <v>87</v>
      </c>
      <c r="Y18" s="81">
        <v>101</v>
      </c>
      <c r="AA18" s="81">
        <v>71</v>
      </c>
      <c r="AC18" s="81">
        <v>71</v>
      </c>
      <c r="AE18" s="81">
        <v>64</v>
      </c>
      <c r="AG18" s="81">
        <v>69</v>
      </c>
      <c r="AI18" s="81">
        <v>84</v>
      </c>
      <c r="AK18" s="81">
        <v>55</v>
      </c>
      <c r="AM18" s="81">
        <v>74</v>
      </c>
      <c r="AO18" s="81">
        <v>87</v>
      </c>
      <c r="AQ18" s="81">
        <v>84</v>
      </c>
      <c r="AT18" s="81">
        <v>83</v>
      </c>
      <c r="AW18" s="81">
        <v>73</v>
      </c>
      <c r="AZ18" s="81">
        <v>63</v>
      </c>
      <c r="BC18" s="81">
        <v>73</v>
      </c>
      <c r="BE18" s="81">
        <v>66</v>
      </c>
      <c r="BI18" s="81">
        <v>54</v>
      </c>
      <c r="BM18" s="81">
        <v>51</v>
      </c>
      <c r="BP18" s="81">
        <v>40</v>
      </c>
      <c r="BS18" s="81">
        <v>22</v>
      </c>
      <c r="BU18" s="81">
        <v>0</v>
      </c>
      <c r="CI18" s="83"/>
      <c r="CJ18" s="83"/>
      <c r="CK18" s="83"/>
      <c r="CL18" s="83"/>
      <c r="CM18" s="83"/>
      <c r="CN18" s="83"/>
      <c r="CO18" s="83"/>
    </row>
    <row r="19" spans="2:93" ht="12.75">
      <c r="B19" s="81">
        <v>5.9</v>
      </c>
      <c r="C19" s="87">
        <v>220</v>
      </c>
      <c r="D19" s="81">
        <v>0</v>
      </c>
      <c r="E19" s="81">
        <v>105</v>
      </c>
      <c r="H19" s="81">
        <v>95</v>
      </c>
      <c r="K19" s="81">
        <v>94</v>
      </c>
      <c r="N19" s="81">
        <v>95</v>
      </c>
      <c r="Q19" s="81">
        <v>90</v>
      </c>
      <c r="T19" s="81">
        <v>57</v>
      </c>
      <c r="W19" s="81">
        <v>57</v>
      </c>
      <c r="Z19" s="81">
        <v>63</v>
      </c>
      <c r="AC19" s="81">
        <v>63</v>
      </c>
      <c r="AF19" s="81">
        <v>58</v>
      </c>
      <c r="AI19" s="81">
        <v>63</v>
      </c>
      <c r="AL19" s="81">
        <v>65</v>
      </c>
      <c r="AO19" s="81">
        <v>69</v>
      </c>
      <c r="AR19" s="81">
        <v>69</v>
      </c>
      <c r="AU19" s="81">
        <v>68</v>
      </c>
      <c r="AX19" s="81">
        <v>69</v>
      </c>
      <c r="AZ19" s="81">
        <v>61</v>
      </c>
      <c r="BB19" s="81">
        <v>59</v>
      </c>
      <c r="BE19" s="81">
        <v>54</v>
      </c>
      <c r="BH19" s="81">
        <v>49</v>
      </c>
      <c r="BJ19" s="81">
        <v>0</v>
      </c>
      <c r="CI19" s="83"/>
      <c r="CJ19" s="83"/>
      <c r="CK19" s="83"/>
      <c r="CL19" s="83"/>
      <c r="CM19" s="83"/>
      <c r="CN19" s="83"/>
      <c r="CO19" s="83"/>
    </row>
    <row r="20" spans="2:93" ht="12.75">
      <c r="B20" s="81">
        <v>5.8</v>
      </c>
      <c r="C20" s="87">
        <v>200</v>
      </c>
      <c r="D20" s="81">
        <v>0</v>
      </c>
      <c r="G20" s="81">
        <v>94</v>
      </c>
      <c r="I20" s="81">
        <v>73</v>
      </c>
      <c r="K20" s="81">
        <v>59</v>
      </c>
      <c r="M20" s="81">
        <v>56</v>
      </c>
      <c r="O20" s="81">
        <v>64</v>
      </c>
      <c r="Q20" s="81">
        <v>66</v>
      </c>
      <c r="S20" s="81">
        <v>62</v>
      </c>
      <c r="U20" s="81">
        <v>62</v>
      </c>
      <c r="X20" s="81">
        <v>38</v>
      </c>
      <c r="AA20" s="81">
        <v>63</v>
      </c>
      <c r="AD20" s="81">
        <v>75</v>
      </c>
      <c r="AG20" s="81">
        <v>94</v>
      </c>
      <c r="AJ20" s="81">
        <v>88</v>
      </c>
      <c r="AM20" s="81">
        <v>90</v>
      </c>
      <c r="AP20" s="81">
        <v>76</v>
      </c>
      <c r="AS20" s="81">
        <v>78</v>
      </c>
      <c r="AW20" s="81">
        <v>77</v>
      </c>
      <c r="BA20" s="81">
        <v>86</v>
      </c>
      <c r="BE20" s="81">
        <v>39</v>
      </c>
      <c r="BI20" s="81">
        <v>42</v>
      </c>
      <c r="CI20" s="83"/>
      <c r="CJ20" s="83"/>
      <c r="CK20" s="83"/>
      <c r="CL20" s="83"/>
      <c r="CM20" s="83"/>
      <c r="CN20" s="83"/>
      <c r="CO20" s="83"/>
    </row>
    <row r="21" spans="2:93" ht="12.75">
      <c r="B21" s="81">
        <v>6.6</v>
      </c>
      <c r="C21" s="87">
        <v>180</v>
      </c>
      <c r="D21" s="81">
        <v>0</v>
      </c>
      <c r="G21" s="81">
        <v>60</v>
      </c>
      <c r="J21" s="81">
        <v>46</v>
      </c>
      <c r="N21" s="81">
        <v>98</v>
      </c>
      <c r="R21" s="81">
        <v>81</v>
      </c>
      <c r="V21" s="81">
        <v>82</v>
      </c>
      <c r="Z21" s="81">
        <v>70</v>
      </c>
      <c r="AD21" s="81">
        <v>79</v>
      </c>
      <c r="AH21" s="81">
        <v>69</v>
      </c>
      <c r="AL21" s="81">
        <v>73</v>
      </c>
      <c r="AP21" s="81">
        <v>83</v>
      </c>
      <c r="AT21" s="81">
        <v>54</v>
      </c>
      <c r="AX21" s="81">
        <v>55</v>
      </c>
      <c r="BB21" s="81">
        <v>99</v>
      </c>
      <c r="BF21" s="81">
        <v>107</v>
      </c>
      <c r="BJ21" s="81">
        <v>108</v>
      </c>
      <c r="BN21" s="81">
        <v>61</v>
      </c>
      <c r="BQ21" s="81">
        <v>65</v>
      </c>
      <c r="BR21" s="81">
        <v>0</v>
      </c>
      <c r="CI21" s="83"/>
      <c r="CJ21" s="83"/>
      <c r="CK21" s="83"/>
      <c r="CL21" s="83"/>
      <c r="CM21" s="83"/>
      <c r="CN21" s="83"/>
      <c r="CO21" s="83"/>
    </row>
    <row r="22" spans="2:93" ht="12.75">
      <c r="B22" s="81">
        <v>5.3</v>
      </c>
      <c r="C22" s="87">
        <v>160</v>
      </c>
      <c r="D22" s="81">
        <v>0</v>
      </c>
      <c r="F22" s="81">
        <v>85</v>
      </c>
      <c r="H22" s="81">
        <v>87</v>
      </c>
      <c r="L22" s="81">
        <v>95</v>
      </c>
      <c r="P22" s="81">
        <v>74</v>
      </c>
      <c r="T22" s="81">
        <v>78</v>
      </c>
      <c r="X22" s="81">
        <v>81</v>
      </c>
      <c r="AB22" s="81">
        <v>87</v>
      </c>
      <c r="AF22" s="81">
        <v>85</v>
      </c>
      <c r="AJ22" s="81">
        <v>81</v>
      </c>
      <c r="AN22" s="81">
        <v>76</v>
      </c>
      <c r="AR22" s="81">
        <v>73</v>
      </c>
      <c r="AV22" s="81">
        <v>75</v>
      </c>
      <c r="AZ22" s="81">
        <v>77</v>
      </c>
      <c r="BD22" s="81">
        <v>67</v>
      </c>
      <c r="CI22" s="83"/>
      <c r="CJ22" s="83"/>
      <c r="CK22" s="83"/>
      <c r="CL22" s="83"/>
      <c r="CM22" s="83"/>
      <c r="CN22" s="83"/>
      <c r="CO22" s="83"/>
    </row>
    <row r="23" spans="2:93" ht="12.75">
      <c r="B23" s="81">
        <v>6.8</v>
      </c>
      <c r="C23" s="87">
        <v>140</v>
      </c>
      <c r="D23" s="81">
        <v>0</v>
      </c>
      <c r="E23" s="81">
        <v>87</v>
      </c>
      <c r="L23" s="81">
        <v>53</v>
      </c>
      <c r="O23" s="81">
        <v>66</v>
      </c>
      <c r="R23" s="81">
        <v>81</v>
      </c>
      <c r="U23" s="81">
        <v>72</v>
      </c>
      <c r="X23" s="81">
        <v>93</v>
      </c>
      <c r="AA23" s="81">
        <v>100</v>
      </c>
      <c r="AE23" s="81">
        <v>94</v>
      </c>
      <c r="AI23" s="81">
        <v>86</v>
      </c>
      <c r="AM23" s="81">
        <v>90</v>
      </c>
      <c r="AQ23" s="81">
        <v>90</v>
      </c>
      <c r="AU23" s="81">
        <v>97</v>
      </c>
      <c r="AY23" s="81">
        <v>117</v>
      </c>
      <c r="BA23" s="81">
        <v>123</v>
      </c>
      <c r="BC23" s="81">
        <v>123</v>
      </c>
      <c r="BG23" s="81">
        <v>103</v>
      </c>
      <c r="BK23" s="81">
        <v>67</v>
      </c>
      <c r="BO23" s="81">
        <v>43</v>
      </c>
      <c r="BS23" s="81">
        <v>21</v>
      </c>
      <c r="BT23" s="81">
        <v>0</v>
      </c>
      <c r="CI23" s="83"/>
      <c r="CJ23" s="83"/>
      <c r="CK23" s="83"/>
      <c r="CL23" s="83"/>
      <c r="CM23" s="83"/>
      <c r="CN23" s="83"/>
      <c r="CO23" s="83"/>
    </row>
    <row r="24" spans="2:93" ht="12.75">
      <c r="B24" s="81">
        <v>5.5</v>
      </c>
      <c r="C24" s="87">
        <v>135</v>
      </c>
      <c r="D24" s="81">
        <v>0</v>
      </c>
      <c r="E24" s="81">
        <v>8</v>
      </c>
      <c r="G24" s="81">
        <v>99</v>
      </c>
      <c r="K24" s="81">
        <v>107</v>
      </c>
      <c r="N24" s="81">
        <v>117</v>
      </c>
      <c r="R24" s="81">
        <v>112</v>
      </c>
      <c r="U24" s="81">
        <v>97</v>
      </c>
      <c r="W24" s="81">
        <v>54</v>
      </c>
      <c r="Y24" s="81">
        <v>86</v>
      </c>
      <c r="Z24" s="81">
        <v>121</v>
      </c>
      <c r="AB24" s="81">
        <v>77</v>
      </c>
      <c r="AE24" s="81">
        <v>70</v>
      </c>
      <c r="AG24" s="81">
        <v>65</v>
      </c>
      <c r="AJ24" s="81">
        <v>56</v>
      </c>
      <c r="AM24" s="81">
        <v>46</v>
      </c>
      <c r="AP24" s="81">
        <v>59</v>
      </c>
      <c r="AS24" s="81">
        <v>11</v>
      </c>
      <c r="AU24" s="81">
        <v>13</v>
      </c>
      <c r="AX24" s="81">
        <v>74</v>
      </c>
      <c r="BB24" s="81">
        <v>51</v>
      </c>
      <c r="BF24" s="81">
        <v>46</v>
      </c>
      <c r="BG24" s="81">
        <v>0</v>
      </c>
      <c r="CI24" s="83"/>
      <c r="CJ24" s="83"/>
      <c r="CK24" s="83"/>
      <c r="CL24" s="83"/>
      <c r="CM24" s="83"/>
      <c r="CN24" s="83"/>
      <c r="CO24" s="83"/>
    </row>
    <row r="25" spans="2:93" ht="12.75">
      <c r="B25" s="81">
        <v>6.9</v>
      </c>
      <c r="C25" s="87">
        <v>130</v>
      </c>
      <c r="D25" s="81">
        <v>0</v>
      </c>
      <c r="E25" s="81">
        <v>85</v>
      </c>
      <c r="H25" s="81">
        <v>84</v>
      </c>
      <c r="K25" s="81">
        <v>67</v>
      </c>
      <c r="O25" s="81">
        <v>37</v>
      </c>
      <c r="S25" s="81">
        <v>79</v>
      </c>
      <c r="V25" s="81">
        <v>66</v>
      </c>
      <c r="Y25" s="81">
        <v>68</v>
      </c>
      <c r="AB25" s="81">
        <v>71</v>
      </c>
      <c r="AE25" s="81">
        <v>70</v>
      </c>
      <c r="AH25" s="81">
        <v>66</v>
      </c>
      <c r="AK25" s="81">
        <v>68</v>
      </c>
      <c r="AN25" s="81">
        <v>49</v>
      </c>
      <c r="AQ25" s="81">
        <v>64</v>
      </c>
      <c r="AU25" s="81">
        <v>59</v>
      </c>
      <c r="AY25" s="81">
        <v>58</v>
      </c>
      <c r="BC25" s="81" t="s">
        <v>67</v>
      </c>
      <c r="BG25" s="81">
        <v>59</v>
      </c>
      <c r="BK25" s="81">
        <v>51</v>
      </c>
      <c r="BO25" s="81">
        <v>58</v>
      </c>
      <c r="BS25" s="81">
        <v>43</v>
      </c>
      <c r="BU25" s="81">
        <v>0</v>
      </c>
      <c r="CI25" s="83"/>
      <c r="CJ25" s="83"/>
      <c r="CK25" s="83"/>
      <c r="CL25" s="83"/>
      <c r="CM25" s="83"/>
      <c r="CN25" s="83"/>
      <c r="CO25" s="83"/>
    </row>
    <row r="26" spans="2:93" ht="12.75">
      <c r="B26" s="81">
        <v>5.6</v>
      </c>
      <c r="C26" s="87">
        <v>126</v>
      </c>
      <c r="D26" s="81">
        <v>0</v>
      </c>
      <c r="F26" s="81">
        <v>49</v>
      </c>
      <c r="I26" s="81">
        <v>45</v>
      </c>
      <c r="K26" s="81">
        <v>37</v>
      </c>
      <c r="M26" s="81">
        <v>32</v>
      </c>
      <c r="O26" s="81">
        <v>35</v>
      </c>
      <c r="Q26" s="81">
        <v>39</v>
      </c>
      <c r="S26" s="81">
        <v>41</v>
      </c>
      <c r="V26" s="81">
        <v>31</v>
      </c>
      <c r="X26" s="81">
        <v>37</v>
      </c>
      <c r="AA26" s="81">
        <v>39</v>
      </c>
      <c r="AD26" s="81">
        <v>43</v>
      </c>
      <c r="AG26" s="81">
        <v>47</v>
      </c>
      <c r="AN26" s="81">
        <v>52</v>
      </c>
      <c r="AR26" s="81">
        <v>76</v>
      </c>
      <c r="AU26" s="81">
        <v>69</v>
      </c>
      <c r="AV26" s="81">
        <v>83</v>
      </c>
      <c r="AZ26" s="81">
        <v>48</v>
      </c>
      <c r="BC26" s="81">
        <v>77</v>
      </c>
      <c r="BG26" s="81">
        <v>76</v>
      </c>
      <c r="BH26" s="81">
        <v>0</v>
      </c>
      <c r="CI26" s="83"/>
      <c r="CJ26" s="83"/>
      <c r="CK26" s="83"/>
      <c r="CL26" s="83"/>
      <c r="CM26" s="83"/>
      <c r="CN26" s="83"/>
      <c r="CO26" s="83"/>
    </row>
    <row r="27" spans="2:93" ht="12.75">
      <c r="B27" s="81">
        <v>8.7</v>
      </c>
      <c r="C27" s="87">
        <v>120</v>
      </c>
      <c r="D27" s="81">
        <v>0</v>
      </c>
      <c r="E27" s="81">
        <v>69</v>
      </c>
      <c r="J27" s="81" t="s">
        <v>130</v>
      </c>
      <c r="M27" s="81">
        <v>100</v>
      </c>
      <c r="P27" s="81">
        <v>33</v>
      </c>
      <c r="S27" s="81">
        <v>33</v>
      </c>
      <c r="V27" s="81" t="s">
        <v>131</v>
      </c>
      <c r="Y27" s="81" t="s">
        <v>132</v>
      </c>
      <c r="AC27" s="81" t="s">
        <v>133</v>
      </c>
      <c r="AF27" s="81" t="s">
        <v>134</v>
      </c>
      <c r="AI27" s="81" t="s">
        <v>135</v>
      </c>
      <c r="AL27" s="81" t="s">
        <v>136</v>
      </c>
      <c r="AO27" s="81" t="s">
        <v>137</v>
      </c>
      <c r="AR27" s="81">
        <v>51</v>
      </c>
      <c r="AV27" s="81">
        <v>52</v>
      </c>
      <c r="AY27" s="81">
        <v>49</v>
      </c>
      <c r="BC27" s="81">
        <v>60</v>
      </c>
      <c r="BG27" s="81">
        <v>43</v>
      </c>
      <c r="BK27" s="81">
        <v>57</v>
      </c>
      <c r="BO27" s="81">
        <v>53</v>
      </c>
      <c r="BQ27" s="81">
        <v>53</v>
      </c>
      <c r="BU27" s="81">
        <v>60</v>
      </c>
      <c r="BY27" s="81">
        <v>56</v>
      </c>
      <c r="CC27" s="81">
        <v>61</v>
      </c>
      <c r="CG27" s="81">
        <v>39</v>
      </c>
      <c r="CH27" s="81" t="s">
        <v>138</v>
      </c>
      <c r="CI27" s="83"/>
      <c r="CJ27" s="83"/>
      <c r="CK27" s="83"/>
      <c r="CL27" s="83"/>
      <c r="CM27" s="83"/>
      <c r="CN27" s="83"/>
      <c r="CO27" s="83"/>
    </row>
    <row r="28" spans="2:93" ht="12.75">
      <c r="B28" s="81">
        <v>6.7</v>
      </c>
      <c r="C28" s="87">
        <v>115</v>
      </c>
      <c r="D28" s="81">
        <v>0</v>
      </c>
      <c r="E28" s="81">
        <v>16</v>
      </c>
      <c r="H28" s="81">
        <v>23</v>
      </c>
      <c r="K28" s="81">
        <v>30</v>
      </c>
      <c r="O28" s="81" t="s">
        <v>142</v>
      </c>
      <c r="S28" s="81">
        <v>76</v>
      </c>
      <c r="W28" s="81">
        <v>100</v>
      </c>
      <c r="Z28" s="81" t="s">
        <v>143</v>
      </c>
      <c r="AC28" s="81" t="s">
        <v>144</v>
      </c>
      <c r="AF28" s="81" t="s">
        <v>145</v>
      </c>
      <c r="AI28" s="81" t="s">
        <v>146</v>
      </c>
      <c r="AL28" s="81" t="s">
        <v>147</v>
      </c>
      <c r="AO28" s="81">
        <v>46</v>
      </c>
      <c r="AR28" s="81" t="s">
        <v>148</v>
      </c>
      <c r="AV28" s="81" t="s">
        <v>149</v>
      </c>
      <c r="AZ28" s="81" t="s">
        <v>150</v>
      </c>
      <c r="BD28" s="81" t="s">
        <v>151</v>
      </c>
      <c r="BH28" s="81">
        <v>88</v>
      </c>
      <c r="BJ28" s="81" t="s">
        <v>152</v>
      </c>
      <c r="BN28" s="81">
        <v>75</v>
      </c>
      <c r="BR28" s="81" t="s">
        <v>153</v>
      </c>
      <c r="CI28" s="83"/>
      <c r="CJ28" s="83"/>
      <c r="CK28" s="83"/>
      <c r="CL28" s="83"/>
      <c r="CM28" s="83"/>
      <c r="CN28" s="83"/>
      <c r="CO28" s="83"/>
    </row>
    <row r="29" spans="2:93" ht="12.75">
      <c r="B29" s="81">
        <v>7</v>
      </c>
      <c r="C29" s="87">
        <v>80</v>
      </c>
      <c r="D29" s="81">
        <v>0</v>
      </c>
      <c r="E29" s="81">
        <v>88</v>
      </c>
      <c r="I29" s="81">
        <v>69</v>
      </c>
      <c r="N29" s="81">
        <v>86</v>
      </c>
      <c r="S29" s="81">
        <v>101</v>
      </c>
      <c r="X29" s="81">
        <v>126</v>
      </c>
      <c r="AB29" s="81">
        <v>123</v>
      </c>
      <c r="AF29" s="81">
        <v>119</v>
      </c>
      <c r="AJ29" s="81">
        <v>127</v>
      </c>
      <c r="AN29" s="81">
        <v>80</v>
      </c>
      <c r="AR29" s="81" t="s">
        <v>140</v>
      </c>
      <c r="AV29" s="81">
        <v>13</v>
      </c>
      <c r="AZ29" s="81">
        <v>136</v>
      </c>
      <c r="BD29" s="81">
        <v>139</v>
      </c>
      <c r="BG29" s="81">
        <v>140</v>
      </c>
      <c r="BJ29" s="81">
        <v>140</v>
      </c>
      <c r="BL29" s="81">
        <v>139</v>
      </c>
      <c r="BP29" s="81" t="s">
        <v>141</v>
      </c>
      <c r="BT29" s="81">
        <v>114</v>
      </c>
      <c r="BV29" s="81">
        <v>0</v>
      </c>
      <c r="CI29" s="83"/>
      <c r="CJ29" s="83"/>
      <c r="CK29" s="83"/>
      <c r="CL29" s="83"/>
      <c r="CM29" s="83"/>
      <c r="CN29" s="83"/>
      <c r="CO29" s="83"/>
    </row>
    <row r="30" spans="2:93" ht="12.75">
      <c r="B30" s="81">
        <v>5.1</v>
      </c>
      <c r="C30" s="87">
        <v>70</v>
      </c>
      <c r="D30" s="81">
        <v>0</v>
      </c>
      <c r="E30" s="81" t="s">
        <v>43</v>
      </c>
      <c r="I30" s="81">
        <v>68</v>
      </c>
      <c r="M30" s="81">
        <v>106</v>
      </c>
      <c r="P30" s="81">
        <v>90</v>
      </c>
      <c r="T30" s="81">
        <v>88</v>
      </c>
      <c r="X30" s="81">
        <v>96</v>
      </c>
      <c r="AB30" s="81" t="s">
        <v>44</v>
      </c>
      <c r="AE30" s="81" t="s">
        <v>45</v>
      </c>
      <c r="AI30" s="81" t="s">
        <v>46</v>
      </c>
      <c r="AL30" s="81" t="s">
        <v>175</v>
      </c>
      <c r="AO30" s="81" t="s">
        <v>47</v>
      </c>
      <c r="AR30" s="81">
        <v>77</v>
      </c>
      <c r="AU30" s="81">
        <v>58</v>
      </c>
      <c r="AX30" s="81" t="s">
        <v>48</v>
      </c>
      <c r="BA30" s="81" t="s">
        <v>49</v>
      </c>
      <c r="BC30" s="81">
        <v>0</v>
      </c>
      <c r="CI30" s="83"/>
      <c r="CJ30" s="83"/>
      <c r="CK30" s="83"/>
      <c r="CL30" s="83"/>
      <c r="CM30" s="83"/>
      <c r="CN30" s="83"/>
      <c r="CO30" s="83"/>
    </row>
    <row r="31" spans="2:93" ht="12.75">
      <c r="B31" s="81">
        <v>3.8</v>
      </c>
      <c r="C31" s="87">
        <v>60</v>
      </c>
      <c r="D31" s="81">
        <v>0</v>
      </c>
      <c r="E31" s="81">
        <v>32</v>
      </c>
      <c r="G31" s="81">
        <v>43</v>
      </c>
      <c r="I31" s="81">
        <v>47</v>
      </c>
      <c r="K31" s="81">
        <v>48</v>
      </c>
      <c r="M31" s="81">
        <v>48</v>
      </c>
      <c r="O31" s="81">
        <v>52</v>
      </c>
      <c r="Q31" s="81">
        <v>62</v>
      </c>
      <c r="S31" s="81">
        <v>62</v>
      </c>
      <c r="U31" s="81">
        <v>59</v>
      </c>
      <c r="W31" s="81">
        <v>64</v>
      </c>
      <c r="Y31" s="81">
        <v>64</v>
      </c>
      <c r="AA31" s="81" t="s">
        <v>52</v>
      </c>
      <c r="AC31" s="81">
        <v>53</v>
      </c>
      <c r="AE31" s="81">
        <v>62</v>
      </c>
      <c r="AG31" s="81">
        <v>50</v>
      </c>
      <c r="AI31" s="81">
        <v>52</v>
      </c>
      <c r="AK31" s="81">
        <v>49</v>
      </c>
      <c r="AM31" s="81">
        <v>50</v>
      </c>
      <c r="AO31" s="81">
        <v>69</v>
      </c>
      <c r="AP31" s="81">
        <v>0</v>
      </c>
      <c r="CI31" s="83"/>
      <c r="CJ31" s="83"/>
      <c r="CK31" s="83"/>
      <c r="CL31" s="83"/>
      <c r="CM31" s="83"/>
      <c r="CN31" s="83"/>
      <c r="CO31" s="83"/>
    </row>
    <row r="32" spans="2:93" ht="12.75">
      <c r="B32" s="81">
        <v>3.8</v>
      </c>
      <c r="C32" s="87">
        <v>50</v>
      </c>
      <c r="D32" s="81">
        <v>0</v>
      </c>
      <c r="F32" s="81">
        <v>38</v>
      </c>
      <c r="H32" s="81">
        <v>43</v>
      </c>
      <c r="J32" s="81">
        <v>43</v>
      </c>
      <c r="L32" s="81">
        <v>45</v>
      </c>
      <c r="N32" s="81">
        <v>51</v>
      </c>
      <c r="P32" s="81">
        <v>54</v>
      </c>
      <c r="R32" s="81">
        <v>55</v>
      </c>
      <c r="T32" s="81" t="s">
        <v>53</v>
      </c>
      <c r="V32" s="81" t="s">
        <v>54</v>
      </c>
      <c r="X32" s="81" t="s">
        <v>55</v>
      </c>
      <c r="Z32" s="81" t="s">
        <v>56</v>
      </c>
      <c r="AB32" s="81" t="s">
        <v>57</v>
      </c>
      <c r="AD32" s="81" t="s">
        <v>58</v>
      </c>
      <c r="AF32" s="81" t="s">
        <v>59</v>
      </c>
      <c r="AH32" s="81" t="s">
        <v>60</v>
      </c>
      <c r="AJ32" s="81" t="s">
        <v>61</v>
      </c>
      <c r="AL32" s="81" t="s">
        <v>62</v>
      </c>
      <c r="AN32" s="81" t="s">
        <v>63</v>
      </c>
      <c r="AP32" s="81">
        <v>0</v>
      </c>
      <c r="CI32" s="83"/>
      <c r="CJ32" s="83"/>
      <c r="CK32" s="83"/>
      <c r="CL32" s="83"/>
      <c r="CM32" s="83"/>
      <c r="CN32" s="83"/>
      <c r="CO32" s="83"/>
    </row>
    <row r="33" spans="2:93" ht="12.75">
      <c r="B33" s="81">
        <v>3.4</v>
      </c>
      <c r="C33" s="87">
        <v>40</v>
      </c>
      <c r="D33" s="81">
        <v>0</v>
      </c>
      <c r="E33" s="81" t="s">
        <v>105</v>
      </c>
      <c r="G33" s="81" t="s">
        <v>106</v>
      </c>
      <c r="I33" s="81">
        <v>42</v>
      </c>
      <c r="K33" s="81" t="s">
        <v>107</v>
      </c>
      <c r="M33" s="81">
        <v>34</v>
      </c>
      <c r="O33" s="81">
        <v>68</v>
      </c>
      <c r="Q33" s="81">
        <v>71</v>
      </c>
      <c r="S33" s="81">
        <v>66</v>
      </c>
      <c r="U33" s="81">
        <v>75</v>
      </c>
      <c r="X33" s="81">
        <v>87</v>
      </c>
      <c r="Z33" s="81">
        <v>86</v>
      </c>
      <c r="AD33" s="81">
        <v>90</v>
      </c>
      <c r="AH33" s="81">
        <v>77</v>
      </c>
      <c r="AK33" s="81">
        <v>77</v>
      </c>
      <c r="CI33" s="83"/>
      <c r="CJ33" s="83"/>
      <c r="CK33" s="83"/>
      <c r="CL33" s="83"/>
      <c r="CM33" s="83"/>
      <c r="CN33" s="83"/>
      <c r="CO33" s="83"/>
    </row>
    <row r="34" spans="2:93" ht="12.75">
      <c r="B34" s="81">
        <v>2.6</v>
      </c>
      <c r="C34" s="87">
        <v>30</v>
      </c>
      <c r="D34" s="81">
        <v>0</v>
      </c>
      <c r="E34" s="81" t="s">
        <v>111</v>
      </c>
      <c r="G34" s="81" t="s">
        <v>112</v>
      </c>
      <c r="I34" s="81" t="s">
        <v>113</v>
      </c>
      <c r="K34" s="81" t="s">
        <v>114</v>
      </c>
      <c r="M34" s="81" t="s">
        <v>115</v>
      </c>
      <c r="O34" s="81" t="s">
        <v>116</v>
      </c>
      <c r="Q34" s="81" t="s">
        <v>117</v>
      </c>
      <c r="S34" s="81">
        <v>65</v>
      </c>
      <c r="U34" s="81">
        <v>65</v>
      </c>
      <c r="Y34" s="81">
        <v>76</v>
      </c>
      <c r="AA34" s="81">
        <v>78</v>
      </c>
      <c r="AC34" s="81">
        <v>81</v>
      </c>
      <c r="AD34" s="81">
        <v>0</v>
      </c>
      <c r="CI34" s="83"/>
      <c r="CJ34" s="83"/>
      <c r="CK34" s="83"/>
      <c r="CL34" s="83"/>
      <c r="CM34" s="83"/>
      <c r="CN34" s="83"/>
      <c r="CO34" s="83"/>
    </row>
    <row r="35" spans="2:93" ht="12.75">
      <c r="B35" s="81">
        <v>2.9</v>
      </c>
      <c r="C35" s="87">
        <v>20</v>
      </c>
      <c r="D35" s="81">
        <v>0</v>
      </c>
      <c r="E35" s="81">
        <v>110</v>
      </c>
      <c r="F35" s="81">
        <v>90</v>
      </c>
      <c r="H35" s="81">
        <v>66</v>
      </c>
      <c r="J35" s="81">
        <v>79</v>
      </c>
      <c r="L35" s="81" t="s">
        <v>119</v>
      </c>
      <c r="N35" s="81" t="s">
        <v>120</v>
      </c>
      <c r="P35" s="81" t="s">
        <v>121</v>
      </c>
      <c r="R35" s="81" t="s">
        <v>122</v>
      </c>
      <c r="T35" s="81">
        <v>17</v>
      </c>
      <c r="V35" s="81">
        <v>14</v>
      </c>
      <c r="X35" s="81" t="s">
        <v>123</v>
      </c>
      <c r="Z35" s="88" t="s">
        <v>124</v>
      </c>
      <c r="AB35" s="88" t="s">
        <v>125</v>
      </c>
      <c r="AD35" s="88" t="s">
        <v>126</v>
      </c>
      <c r="AF35" s="81">
        <v>46</v>
      </c>
      <c r="AG35" s="81">
        <v>0</v>
      </c>
      <c r="CI35" s="83"/>
      <c r="CJ35" s="83"/>
      <c r="CK35" s="83"/>
      <c r="CL35" s="83"/>
      <c r="CM35" s="83"/>
      <c r="CN35" s="83"/>
      <c r="CO35" s="83"/>
    </row>
    <row r="36" spans="2:93" ht="12.75">
      <c r="B36" s="81">
        <v>6.4</v>
      </c>
      <c r="C36" s="87">
        <v>-70</v>
      </c>
      <c r="D36" s="81">
        <v>0</v>
      </c>
      <c r="F36" s="81">
        <v>34</v>
      </c>
      <c r="J36" s="81">
        <v>61</v>
      </c>
      <c r="N36" s="81">
        <v>74</v>
      </c>
      <c r="R36" s="81">
        <v>101</v>
      </c>
      <c r="V36" s="81">
        <v>119</v>
      </c>
      <c r="Y36" s="81">
        <v>118</v>
      </c>
      <c r="AC36" s="81">
        <v>112</v>
      </c>
      <c r="AG36" s="81">
        <v>119</v>
      </c>
      <c r="AK36" s="81">
        <v>107</v>
      </c>
      <c r="AO36" s="81">
        <v>81</v>
      </c>
      <c r="AS36" s="81">
        <v>83</v>
      </c>
      <c r="AW36" s="81">
        <v>97</v>
      </c>
      <c r="BA36" s="81">
        <v>78</v>
      </c>
      <c r="BE36" s="81">
        <v>60</v>
      </c>
      <c r="BI36" s="81">
        <v>57</v>
      </c>
      <c r="BO36" s="81">
        <v>15</v>
      </c>
      <c r="BP36" s="81">
        <v>0</v>
      </c>
      <c r="CI36" s="83"/>
      <c r="CJ36" s="83"/>
      <c r="CK36" s="83"/>
      <c r="CL36" s="83"/>
      <c r="CM36" s="83"/>
      <c r="CN36" s="83"/>
      <c r="CO36" s="83"/>
    </row>
    <row r="37" spans="2:93" ht="12.75">
      <c r="B37" s="81">
        <v>6.4</v>
      </c>
      <c r="C37" s="87">
        <v>-75</v>
      </c>
      <c r="D37" s="81">
        <v>0</v>
      </c>
      <c r="F37" s="81">
        <v>36</v>
      </c>
      <c r="J37" s="81">
        <v>40</v>
      </c>
      <c r="N37" s="81">
        <v>66</v>
      </c>
      <c r="R37" s="81">
        <v>121</v>
      </c>
      <c r="V37" s="81">
        <v>81</v>
      </c>
      <c r="Z37" s="81">
        <v>109</v>
      </c>
      <c r="AD37" s="81">
        <v>107</v>
      </c>
      <c r="AH37" s="81">
        <v>82</v>
      </c>
      <c r="AL37" s="81">
        <v>102</v>
      </c>
      <c r="AP37" s="81">
        <v>101</v>
      </c>
      <c r="AT37" s="81">
        <v>111</v>
      </c>
      <c r="AX37" s="81">
        <v>95</v>
      </c>
      <c r="BC37" s="81">
        <v>60</v>
      </c>
      <c r="BG37" s="81">
        <v>52</v>
      </c>
      <c r="BK37" s="81">
        <v>46</v>
      </c>
      <c r="BO37" s="81">
        <v>34</v>
      </c>
      <c r="CI37" s="83"/>
      <c r="CJ37" s="83"/>
      <c r="CK37" s="83"/>
      <c r="CL37" s="83"/>
      <c r="CM37" s="83"/>
      <c r="CN37" s="83"/>
      <c r="CO37" s="83"/>
    </row>
    <row r="38" spans="2:93" ht="12.75">
      <c r="B38" s="81">
        <v>6.1</v>
      </c>
      <c r="C38" s="87">
        <v>-80</v>
      </c>
      <c r="D38" s="81">
        <v>0</v>
      </c>
      <c r="E38" s="81">
        <v>17</v>
      </c>
      <c r="G38" s="81">
        <v>17</v>
      </c>
      <c r="I38" s="81">
        <v>20</v>
      </c>
      <c r="K38" s="81">
        <v>22</v>
      </c>
      <c r="M38" s="81" t="s">
        <v>103</v>
      </c>
      <c r="O38" s="81">
        <v>19</v>
      </c>
      <c r="Q38" s="81">
        <v>23</v>
      </c>
      <c r="S38" s="81">
        <v>41</v>
      </c>
      <c r="W38" s="81">
        <v>70</v>
      </c>
      <c r="AB38" s="81">
        <v>102</v>
      </c>
      <c r="AG38" s="81">
        <v>94</v>
      </c>
      <c r="AL38" s="81">
        <v>98</v>
      </c>
      <c r="AQ38" s="81">
        <v>97</v>
      </c>
      <c r="AV38" s="81">
        <v>90</v>
      </c>
      <c r="BA38" s="81">
        <v>64</v>
      </c>
      <c r="BF38" s="81">
        <v>26</v>
      </c>
      <c r="BK38" s="81">
        <v>14</v>
      </c>
      <c r="BM38" s="81">
        <v>0</v>
      </c>
      <c r="CI38" s="83"/>
      <c r="CJ38" s="83"/>
      <c r="CK38" s="83"/>
      <c r="CL38" s="83"/>
      <c r="CM38" s="83"/>
      <c r="CN38" s="83"/>
      <c r="CO38" s="83"/>
    </row>
    <row r="39" spans="2:93" ht="12.75">
      <c r="B39" s="81">
        <v>6.6</v>
      </c>
      <c r="C39" s="87">
        <v>-85</v>
      </c>
      <c r="D39" s="81">
        <v>0</v>
      </c>
      <c r="E39" s="81">
        <v>4</v>
      </c>
      <c r="G39" s="81">
        <v>5</v>
      </c>
      <c r="I39" s="81">
        <v>12</v>
      </c>
      <c r="K39" s="81">
        <v>10</v>
      </c>
      <c r="M39" s="81">
        <v>16</v>
      </c>
      <c r="P39" s="81">
        <v>23</v>
      </c>
      <c r="S39" s="81" t="s">
        <v>88</v>
      </c>
      <c r="V39" s="81" t="s">
        <v>89</v>
      </c>
      <c r="Y39" s="81" t="s">
        <v>90</v>
      </c>
      <c r="AB39" s="81">
        <v>55</v>
      </c>
      <c r="AE39" s="81">
        <v>57</v>
      </c>
      <c r="AH39" s="81">
        <v>60</v>
      </c>
      <c r="AM39" s="81">
        <v>60</v>
      </c>
      <c r="AR39" s="81">
        <v>56</v>
      </c>
      <c r="AW39" s="81">
        <v>68</v>
      </c>
      <c r="BB39" s="81">
        <v>74</v>
      </c>
      <c r="BG39" s="81">
        <v>57</v>
      </c>
      <c r="BL39" s="81">
        <v>56</v>
      </c>
      <c r="BQ39" s="81">
        <v>49</v>
      </c>
      <c r="CI39" s="83"/>
      <c r="CJ39" s="83"/>
      <c r="CK39" s="83"/>
      <c r="CL39" s="83"/>
      <c r="CM39" s="83"/>
      <c r="CN39" s="83"/>
      <c r="CO39" s="83"/>
    </row>
    <row r="40" spans="2:93" ht="12.75">
      <c r="B40" s="81">
        <v>6</v>
      </c>
      <c r="C40" s="87">
        <v>-90</v>
      </c>
      <c r="D40" s="81">
        <v>0</v>
      </c>
      <c r="H40" s="81">
        <v>37</v>
      </c>
      <c r="M40" s="81">
        <v>74</v>
      </c>
      <c r="R40" s="81">
        <v>88</v>
      </c>
      <c r="W40" s="81">
        <v>115</v>
      </c>
      <c r="AB40" s="81">
        <v>103</v>
      </c>
      <c r="AG40" s="81">
        <v>105</v>
      </c>
      <c r="AL40" s="81">
        <v>89</v>
      </c>
      <c r="AQ40" s="81">
        <v>91</v>
      </c>
      <c r="AV40" s="81">
        <v>81</v>
      </c>
      <c r="BA40" s="81">
        <v>69</v>
      </c>
      <c r="BF40" s="81">
        <v>30</v>
      </c>
      <c r="BK40" s="81">
        <v>40</v>
      </c>
      <c r="CI40" s="83"/>
      <c r="CJ40" s="83"/>
      <c r="CK40" s="83"/>
      <c r="CL40" s="83"/>
      <c r="CM40" s="83"/>
      <c r="CN40" s="83"/>
      <c r="CO40" s="83"/>
    </row>
    <row r="41" spans="1:93" ht="12.75">
      <c r="A41" s="87" t="s">
        <v>258</v>
      </c>
      <c r="B41" s="89">
        <f>AVERAGE(B5:B40)</f>
        <v>5.177777777777778</v>
      </c>
      <c r="C41" s="87"/>
      <c r="CI41" s="83"/>
      <c r="CJ41" s="83"/>
      <c r="CK41" s="83"/>
      <c r="CL41" s="83"/>
      <c r="CM41" s="83"/>
      <c r="CN41" s="83"/>
      <c r="CO41" s="83"/>
    </row>
    <row r="42" spans="1:93" ht="25.5">
      <c r="A42" s="89" t="s">
        <v>263</v>
      </c>
      <c r="B42" s="89">
        <f>AVERAGE(B16:B40)</f>
        <v>5.9319999999999995</v>
      </c>
      <c r="C42" s="90" t="s">
        <v>189</v>
      </c>
      <c r="CI42" s="83"/>
      <c r="CJ42" s="83"/>
      <c r="CK42" s="83"/>
      <c r="CL42" s="83"/>
      <c r="CM42" s="83"/>
      <c r="CN42" s="83"/>
      <c r="CO42" s="83"/>
    </row>
    <row r="43" spans="3:93" s="85" customFormat="1" ht="12.75">
      <c r="C43" s="91" t="s">
        <v>3</v>
      </c>
      <c r="D43" s="85">
        <v>0</v>
      </c>
      <c r="E43" s="85">
        <v>10</v>
      </c>
      <c r="F43" s="85">
        <v>20</v>
      </c>
      <c r="G43" s="85">
        <v>30</v>
      </c>
      <c r="H43" s="85">
        <v>40</v>
      </c>
      <c r="I43" s="85">
        <v>50</v>
      </c>
      <c r="J43" s="85">
        <v>60</v>
      </c>
      <c r="K43" s="85">
        <v>70</v>
      </c>
      <c r="L43" s="85">
        <v>80</v>
      </c>
      <c r="M43" s="85">
        <v>90</v>
      </c>
      <c r="N43" s="85">
        <v>100</v>
      </c>
      <c r="O43" s="85">
        <v>110</v>
      </c>
      <c r="P43" s="85">
        <v>120</v>
      </c>
      <c r="Q43" s="85">
        <v>130</v>
      </c>
      <c r="R43" s="85">
        <v>140</v>
      </c>
      <c r="S43" s="85">
        <v>150</v>
      </c>
      <c r="T43" s="85">
        <v>160</v>
      </c>
      <c r="U43" s="85">
        <v>170</v>
      </c>
      <c r="V43" s="85">
        <v>180</v>
      </c>
      <c r="W43" s="85">
        <v>190</v>
      </c>
      <c r="X43" s="85">
        <v>200</v>
      </c>
      <c r="Y43" s="85">
        <v>210</v>
      </c>
      <c r="Z43" s="85">
        <v>220</v>
      </c>
      <c r="AA43" s="85">
        <v>230</v>
      </c>
      <c r="AB43" s="85">
        <v>240</v>
      </c>
      <c r="AC43" s="85">
        <v>250</v>
      </c>
      <c r="AD43" s="85">
        <v>260</v>
      </c>
      <c r="AE43" s="85">
        <v>270</v>
      </c>
      <c r="AF43" s="85">
        <v>280</v>
      </c>
      <c r="AG43" s="85">
        <v>290</v>
      </c>
      <c r="AH43" s="85">
        <v>300</v>
      </c>
      <c r="AI43" s="85">
        <v>310</v>
      </c>
      <c r="AJ43" s="85">
        <v>320</v>
      </c>
      <c r="AK43" s="85">
        <v>330</v>
      </c>
      <c r="AL43" s="85">
        <v>340</v>
      </c>
      <c r="AM43" s="85">
        <v>350</v>
      </c>
      <c r="AN43" s="85">
        <v>360</v>
      </c>
      <c r="AO43" s="85">
        <v>370</v>
      </c>
      <c r="AP43" s="85">
        <v>380</v>
      </c>
      <c r="AQ43" s="85">
        <v>390</v>
      </c>
      <c r="AR43" s="85">
        <v>400</v>
      </c>
      <c r="AS43" s="85">
        <v>410</v>
      </c>
      <c r="AT43" s="85">
        <v>420</v>
      </c>
      <c r="AU43" s="85">
        <v>430</v>
      </c>
      <c r="AV43" s="85">
        <v>440</v>
      </c>
      <c r="AW43" s="85">
        <v>450</v>
      </c>
      <c r="AX43" s="85">
        <v>460</v>
      </c>
      <c r="AY43" s="85">
        <v>470</v>
      </c>
      <c r="AZ43" s="85">
        <v>480</v>
      </c>
      <c r="BA43" s="85">
        <v>490</v>
      </c>
      <c r="BB43" s="85">
        <v>500</v>
      </c>
      <c r="BC43" s="85">
        <v>510</v>
      </c>
      <c r="BD43" s="85">
        <v>520</v>
      </c>
      <c r="BE43" s="85">
        <v>530</v>
      </c>
      <c r="BF43" s="85">
        <v>540</v>
      </c>
      <c r="BG43" s="85">
        <v>550</v>
      </c>
      <c r="BH43" s="85">
        <v>560</v>
      </c>
      <c r="BI43" s="85">
        <v>570</v>
      </c>
      <c r="BJ43" s="85">
        <v>580</v>
      </c>
      <c r="BK43" s="85">
        <v>590</v>
      </c>
      <c r="BL43" s="85">
        <v>600</v>
      </c>
      <c r="BM43" s="85">
        <v>610</v>
      </c>
      <c r="BN43" s="85">
        <v>620</v>
      </c>
      <c r="BO43" s="85">
        <v>630</v>
      </c>
      <c r="BP43" s="85">
        <v>640</v>
      </c>
      <c r="BQ43" s="85">
        <v>650</v>
      </c>
      <c r="BR43" s="85">
        <v>660</v>
      </c>
      <c r="BS43" s="85">
        <v>670</v>
      </c>
      <c r="BT43" s="85">
        <v>680</v>
      </c>
      <c r="BU43" s="85">
        <v>690</v>
      </c>
      <c r="BV43" s="85">
        <v>700</v>
      </c>
      <c r="BW43" s="85">
        <v>710</v>
      </c>
      <c r="BX43" s="85">
        <v>720</v>
      </c>
      <c r="BY43" s="85">
        <v>730</v>
      </c>
      <c r="BZ43" s="85">
        <v>740</v>
      </c>
      <c r="CA43" s="85">
        <v>750</v>
      </c>
      <c r="CB43" s="85">
        <v>760</v>
      </c>
      <c r="CC43" s="85">
        <v>770</v>
      </c>
      <c r="CD43" s="85">
        <v>780</v>
      </c>
      <c r="CE43" s="85">
        <v>790</v>
      </c>
      <c r="CF43" s="85">
        <v>800</v>
      </c>
      <c r="CG43" s="85">
        <v>810</v>
      </c>
      <c r="CH43" s="85">
        <v>820</v>
      </c>
      <c r="CI43" s="86"/>
      <c r="CJ43" s="86"/>
      <c r="CK43" s="86"/>
      <c r="CL43" s="86"/>
      <c r="CM43" s="86"/>
      <c r="CN43" s="86"/>
      <c r="CO43" s="86"/>
    </row>
    <row r="44" spans="1:93" ht="12.75">
      <c r="A44" s="87" t="s">
        <v>259</v>
      </c>
      <c r="B44" s="89">
        <f>AVERAGE(D44:CH79)</f>
        <v>54.38331160365059</v>
      </c>
      <c r="C44" s="87">
        <v>505</v>
      </c>
      <c r="D44" s="81">
        <v>0</v>
      </c>
      <c r="E44" s="81">
        <v>8</v>
      </c>
      <c r="F44" s="81">
        <v>13</v>
      </c>
      <c r="G44" s="81">
        <v>21</v>
      </c>
      <c r="H44" s="81">
        <v>26</v>
      </c>
      <c r="I44" s="81">
        <v>27</v>
      </c>
      <c r="J44" s="81">
        <v>32</v>
      </c>
      <c r="K44" s="81">
        <v>29</v>
      </c>
      <c r="L44" s="81">
        <v>28</v>
      </c>
      <c r="M44" s="81">
        <v>23</v>
      </c>
      <c r="N44" s="81">
        <v>20</v>
      </c>
      <c r="O44" s="81">
        <v>19</v>
      </c>
      <c r="P44" s="81">
        <v>15</v>
      </c>
      <c r="Q44" s="81">
        <v>15</v>
      </c>
      <c r="R44" s="81">
        <v>14</v>
      </c>
      <c r="S44" s="81">
        <v>13</v>
      </c>
      <c r="T44" s="81">
        <v>9</v>
      </c>
      <c r="U44" s="81">
        <v>13</v>
      </c>
      <c r="V44" s="81">
        <v>15</v>
      </c>
      <c r="W44" s="81">
        <v>15</v>
      </c>
      <c r="X44" s="81">
        <v>16</v>
      </c>
      <c r="Y44" s="81">
        <v>6</v>
      </c>
      <c r="Z44" s="81">
        <v>9</v>
      </c>
      <c r="AA44" s="81">
        <v>7</v>
      </c>
      <c r="AB44" s="81">
        <v>1</v>
      </c>
      <c r="AC44" s="81">
        <v>1</v>
      </c>
      <c r="AD44" s="81">
        <v>0</v>
      </c>
      <c r="CI44" s="83"/>
      <c r="CJ44" s="83"/>
      <c r="CK44" s="83"/>
      <c r="CL44" s="83"/>
      <c r="CM44" s="83"/>
      <c r="CN44" s="83"/>
      <c r="CO44" s="83"/>
    </row>
    <row r="45" spans="1:93" ht="12.75">
      <c r="A45" s="87" t="s">
        <v>260</v>
      </c>
      <c r="B45" s="89">
        <f>AVERAGE(D83:CG118)</f>
        <v>56.37597911227154</v>
      </c>
      <c r="C45" s="87">
        <v>500</v>
      </c>
      <c r="D45" s="81">
        <v>0</v>
      </c>
      <c r="E45" s="81">
        <v>10</v>
      </c>
      <c r="F45" s="81">
        <v>23</v>
      </c>
      <c r="G45" s="81">
        <v>26</v>
      </c>
      <c r="H45" s="81">
        <v>30</v>
      </c>
      <c r="I45" s="81">
        <v>31</v>
      </c>
      <c r="J45" s="81">
        <v>30</v>
      </c>
      <c r="K45" s="81">
        <v>26</v>
      </c>
      <c r="L45" s="81">
        <v>24</v>
      </c>
      <c r="M45" s="81">
        <v>21</v>
      </c>
      <c r="N45" s="81">
        <v>17</v>
      </c>
      <c r="O45" s="81">
        <v>14</v>
      </c>
      <c r="P45" s="81">
        <v>12</v>
      </c>
      <c r="Q45" s="81">
        <v>9</v>
      </c>
      <c r="R45" s="81">
        <v>5</v>
      </c>
      <c r="S45" s="81">
        <v>6</v>
      </c>
      <c r="T45" s="81">
        <v>9</v>
      </c>
      <c r="U45" s="81">
        <v>10</v>
      </c>
      <c r="V45" s="81">
        <v>8</v>
      </c>
      <c r="W45" s="81">
        <v>8</v>
      </c>
      <c r="X45" s="81">
        <v>5</v>
      </c>
      <c r="Y45" s="81">
        <v>8</v>
      </c>
      <c r="Z45" s="81">
        <v>5</v>
      </c>
      <c r="AA45" s="81">
        <v>10</v>
      </c>
      <c r="AB45" s="81">
        <v>4</v>
      </c>
      <c r="AC45" s="81">
        <v>3</v>
      </c>
      <c r="AD45" s="81">
        <v>3</v>
      </c>
      <c r="CI45" s="83"/>
      <c r="CJ45" s="83"/>
      <c r="CK45" s="83"/>
      <c r="CL45" s="83"/>
      <c r="CM45" s="83"/>
      <c r="CN45" s="83"/>
      <c r="CO45" s="83"/>
    </row>
    <row r="46" spans="3:93" ht="12.75">
      <c r="C46" s="87">
        <v>495</v>
      </c>
      <c r="D46" s="81">
        <v>0</v>
      </c>
      <c r="E46" s="81">
        <v>11</v>
      </c>
      <c r="F46" s="81">
        <v>15</v>
      </c>
      <c r="G46" s="81">
        <v>18</v>
      </c>
      <c r="H46" s="81">
        <v>17</v>
      </c>
      <c r="I46" s="81">
        <v>13</v>
      </c>
      <c r="J46" s="81">
        <v>0</v>
      </c>
      <c r="K46" s="81">
        <v>11</v>
      </c>
      <c r="L46" s="81">
        <v>12</v>
      </c>
      <c r="M46" s="81">
        <v>15</v>
      </c>
      <c r="N46" s="81">
        <v>18</v>
      </c>
      <c r="O46" s="81">
        <v>21</v>
      </c>
      <c r="P46" s="81">
        <v>22</v>
      </c>
      <c r="Q46" s="81">
        <v>21</v>
      </c>
      <c r="R46" s="81">
        <v>21</v>
      </c>
      <c r="S46" s="81">
        <v>17</v>
      </c>
      <c r="T46" s="81">
        <v>14</v>
      </c>
      <c r="U46" s="81">
        <v>12</v>
      </c>
      <c r="V46" s="81">
        <v>13</v>
      </c>
      <c r="W46" s="81">
        <v>13</v>
      </c>
      <c r="X46" s="81">
        <v>5</v>
      </c>
      <c r="Y46" s="81">
        <v>5</v>
      </c>
      <c r="Z46" s="81">
        <v>2</v>
      </c>
      <c r="AA46" s="81">
        <v>0</v>
      </c>
      <c r="AB46" s="81">
        <v>0</v>
      </c>
      <c r="AC46" s="81">
        <v>1</v>
      </c>
      <c r="AD46" s="81">
        <v>1</v>
      </c>
      <c r="AE46" s="81">
        <v>0</v>
      </c>
      <c r="CI46" s="83"/>
      <c r="CJ46" s="83"/>
      <c r="CK46" s="83"/>
      <c r="CL46" s="83"/>
      <c r="CM46" s="83"/>
      <c r="CN46" s="83"/>
      <c r="CO46" s="83"/>
    </row>
    <row r="47" spans="3:93" ht="12.75">
      <c r="C47" s="87">
        <v>490</v>
      </c>
      <c r="D47" s="81">
        <v>1</v>
      </c>
      <c r="E47" s="81">
        <v>15</v>
      </c>
      <c r="F47" s="81">
        <v>17</v>
      </c>
      <c r="G47" s="81">
        <v>17</v>
      </c>
      <c r="H47" s="81">
        <v>15</v>
      </c>
      <c r="I47" s="81">
        <v>20</v>
      </c>
      <c r="J47" s="81">
        <v>15</v>
      </c>
      <c r="K47" s="81">
        <v>17</v>
      </c>
      <c r="L47" s="81">
        <v>17</v>
      </c>
      <c r="M47" s="81">
        <v>19</v>
      </c>
      <c r="N47" s="81">
        <v>19</v>
      </c>
      <c r="O47" s="81">
        <v>21</v>
      </c>
      <c r="P47" s="81">
        <v>12</v>
      </c>
      <c r="Q47" s="81">
        <v>22</v>
      </c>
      <c r="R47" s="81">
        <v>22</v>
      </c>
      <c r="S47" s="81">
        <v>23</v>
      </c>
      <c r="T47" s="81">
        <v>23</v>
      </c>
      <c r="U47" s="81">
        <v>22</v>
      </c>
      <c r="V47" s="81">
        <v>0</v>
      </c>
      <c r="CI47" s="83"/>
      <c r="CJ47" s="83"/>
      <c r="CK47" s="83"/>
      <c r="CL47" s="83"/>
      <c r="CM47" s="83"/>
      <c r="CN47" s="83"/>
      <c r="CO47" s="83"/>
    </row>
    <row r="48" spans="3:93" ht="12.75">
      <c r="C48" s="87">
        <v>485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42</v>
      </c>
      <c r="R48" s="81">
        <v>41</v>
      </c>
      <c r="S48" s="81">
        <v>44</v>
      </c>
      <c r="T48" s="81">
        <v>42</v>
      </c>
      <c r="U48" s="81">
        <v>35</v>
      </c>
      <c r="V48" s="81">
        <v>38</v>
      </c>
      <c r="W48" s="81">
        <v>40</v>
      </c>
      <c r="X48" s="81">
        <v>44</v>
      </c>
      <c r="Y48" s="81">
        <v>25</v>
      </c>
      <c r="Z48" s="81">
        <v>0</v>
      </c>
      <c r="CI48" s="83"/>
      <c r="CJ48" s="83"/>
      <c r="CK48" s="83"/>
      <c r="CL48" s="83"/>
      <c r="CM48" s="83"/>
      <c r="CN48" s="83"/>
      <c r="CO48" s="83"/>
    </row>
    <row r="49" spans="3:93" ht="12.75">
      <c r="C49" s="87">
        <v>440</v>
      </c>
      <c r="D49" s="81">
        <v>0</v>
      </c>
      <c r="E49" s="81">
        <v>3</v>
      </c>
      <c r="F49" s="81">
        <v>3</v>
      </c>
      <c r="G49" s="81">
        <v>3</v>
      </c>
      <c r="H49" s="81">
        <v>4</v>
      </c>
      <c r="I49" s="81">
        <v>33</v>
      </c>
      <c r="J49" s="81">
        <v>33</v>
      </c>
      <c r="K49" s="81">
        <v>27</v>
      </c>
      <c r="L49" s="81">
        <v>24</v>
      </c>
      <c r="M49" s="81">
        <v>24</v>
      </c>
      <c r="N49" s="81">
        <v>26</v>
      </c>
      <c r="O49" s="81">
        <v>19</v>
      </c>
      <c r="P49" s="81">
        <v>18</v>
      </c>
      <c r="Q49" s="81">
        <v>16</v>
      </c>
      <c r="R49" s="81">
        <v>8</v>
      </c>
      <c r="S49" s="81">
        <v>0</v>
      </c>
      <c r="CI49" s="83"/>
      <c r="CJ49" s="83"/>
      <c r="CK49" s="83"/>
      <c r="CL49" s="83"/>
      <c r="CM49" s="83"/>
      <c r="CN49" s="83"/>
      <c r="CO49" s="83"/>
    </row>
    <row r="50" spans="3:93" ht="12.75">
      <c r="C50" s="87">
        <v>400</v>
      </c>
      <c r="D50" s="81">
        <v>0</v>
      </c>
      <c r="E50" s="81">
        <v>3</v>
      </c>
      <c r="F50" s="81">
        <v>5</v>
      </c>
      <c r="G50" s="81">
        <v>10</v>
      </c>
      <c r="H50" s="81">
        <v>19</v>
      </c>
      <c r="I50" s="81">
        <v>16</v>
      </c>
      <c r="J50" s="81">
        <v>35</v>
      </c>
      <c r="K50" s="81">
        <v>44</v>
      </c>
      <c r="L50" s="81">
        <v>44</v>
      </c>
      <c r="M50" s="81">
        <v>88</v>
      </c>
      <c r="N50" s="81">
        <v>91</v>
      </c>
      <c r="P50" s="81">
        <v>91</v>
      </c>
      <c r="Q50" s="81">
        <v>87</v>
      </c>
      <c r="R50" s="81">
        <v>90</v>
      </c>
      <c r="S50" s="81">
        <v>87</v>
      </c>
      <c r="T50" s="81">
        <v>88</v>
      </c>
      <c r="U50" s="81">
        <v>94</v>
      </c>
      <c r="V50" s="81">
        <v>89</v>
      </c>
      <c r="W50" s="81">
        <v>83</v>
      </c>
      <c r="X50" s="81">
        <v>86</v>
      </c>
      <c r="Y50" s="81">
        <v>84</v>
      </c>
      <c r="Z50" s="81">
        <v>81</v>
      </c>
      <c r="AA50" s="81">
        <v>82</v>
      </c>
      <c r="AB50" s="81">
        <v>48</v>
      </c>
      <c r="AC50" s="81">
        <v>50</v>
      </c>
      <c r="AD50" s="81">
        <v>51</v>
      </c>
      <c r="AE50" s="81">
        <v>85</v>
      </c>
      <c r="AF50" s="81">
        <v>13</v>
      </c>
      <c r="AG50" s="81">
        <v>0</v>
      </c>
      <c r="CI50" s="83"/>
      <c r="CJ50" s="83"/>
      <c r="CK50" s="83"/>
      <c r="CL50" s="83"/>
      <c r="CM50" s="83"/>
      <c r="CN50" s="83"/>
      <c r="CO50" s="83"/>
    </row>
    <row r="51" spans="3:93" ht="12.75">
      <c r="C51" s="87">
        <v>360</v>
      </c>
      <c r="D51" s="81">
        <v>0</v>
      </c>
      <c r="F51" s="81">
        <v>59</v>
      </c>
      <c r="H51" s="81">
        <v>70</v>
      </c>
      <c r="J51" s="81">
        <v>68</v>
      </c>
      <c r="L51" s="81">
        <v>53</v>
      </c>
      <c r="N51" s="81">
        <v>118</v>
      </c>
      <c r="R51" s="81">
        <v>115</v>
      </c>
      <c r="U51" s="81">
        <v>99</v>
      </c>
      <c r="X51" s="81">
        <v>115</v>
      </c>
      <c r="AA51" s="81">
        <v>120</v>
      </c>
      <c r="AD51" s="81">
        <v>133</v>
      </c>
      <c r="AG51" s="81">
        <v>141</v>
      </c>
      <c r="AJ51" s="81">
        <v>154</v>
      </c>
      <c r="AM51" s="81">
        <v>135</v>
      </c>
      <c r="AP51" s="81">
        <v>128</v>
      </c>
      <c r="AT51" s="81">
        <v>131</v>
      </c>
      <c r="AW51" s="81">
        <v>121</v>
      </c>
      <c r="AZ51" s="81">
        <v>139</v>
      </c>
      <c r="BC51" s="81">
        <v>140</v>
      </c>
      <c r="BF51" s="81">
        <v>132</v>
      </c>
      <c r="BI51" s="81">
        <v>124</v>
      </c>
      <c r="BL51" s="81">
        <v>64</v>
      </c>
      <c r="BO51" s="81">
        <v>31</v>
      </c>
      <c r="BR51" s="81">
        <v>9</v>
      </c>
      <c r="BU51" s="81">
        <v>0</v>
      </c>
      <c r="CI51" s="83"/>
      <c r="CJ51" s="83"/>
      <c r="CK51" s="83"/>
      <c r="CL51" s="83"/>
      <c r="CM51" s="83"/>
      <c r="CN51" s="83"/>
      <c r="CO51" s="83"/>
    </row>
    <row r="52" spans="3:93" ht="12.75">
      <c r="C52" s="87">
        <v>320</v>
      </c>
      <c r="D52" s="81">
        <v>0</v>
      </c>
      <c r="F52" s="81">
        <v>21</v>
      </c>
      <c r="H52" s="81">
        <v>17</v>
      </c>
      <c r="J52" s="81">
        <v>14</v>
      </c>
      <c r="L52" s="81">
        <v>21</v>
      </c>
      <c r="N52" s="81">
        <v>23</v>
      </c>
      <c r="P52" s="81">
        <v>29</v>
      </c>
      <c r="R52" s="81">
        <v>74</v>
      </c>
      <c r="T52" s="81">
        <v>67</v>
      </c>
      <c r="V52" s="81">
        <v>64</v>
      </c>
      <c r="X52" s="81">
        <v>63</v>
      </c>
      <c r="Z52" s="81">
        <v>59</v>
      </c>
      <c r="AB52" s="81">
        <v>74</v>
      </c>
      <c r="AD52" s="81">
        <v>53</v>
      </c>
      <c r="AF52" s="81">
        <v>61</v>
      </c>
      <c r="AH52" s="81">
        <v>57</v>
      </c>
      <c r="AJ52" s="81">
        <v>82</v>
      </c>
      <c r="AL52" s="81">
        <v>77</v>
      </c>
      <c r="AN52" s="81">
        <v>80</v>
      </c>
      <c r="AP52" s="81">
        <v>68</v>
      </c>
      <c r="AR52" s="81">
        <v>65</v>
      </c>
      <c r="AT52" s="81">
        <v>73</v>
      </c>
      <c r="AV52" s="81">
        <v>70</v>
      </c>
      <c r="AX52" s="81">
        <v>63</v>
      </c>
      <c r="AZ52" s="81">
        <v>61</v>
      </c>
      <c r="BB52" s="81">
        <v>57</v>
      </c>
      <c r="BD52" s="81">
        <v>64</v>
      </c>
      <c r="BF52" s="81">
        <v>0</v>
      </c>
      <c r="CI52" s="83"/>
      <c r="CJ52" s="83"/>
      <c r="CK52" s="83"/>
      <c r="CL52" s="83"/>
      <c r="CM52" s="83"/>
      <c r="CN52" s="83"/>
      <c r="CO52" s="83"/>
    </row>
    <row r="53" spans="3:93" ht="12.75">
      <c r="C53" s="87">
        <v>280</v>
      </c>
      <c r="D53" s="81">
        <v>0</v>
      </c>
      <c r="E53" s="81">
        <v>17</v>
      </c>
      <c r="F53" s="81">
        <v>21</v>
      </c>
      <c r="G53" s="81">
        <v>27</v>
      </c>
      <c r="H53" s="81">
        <v>27</v>
      </c>
      <c r="I53" s="81">
        <v>30</v>
      </c>
      <c r="J53" s="81">
        <v>40</v>
      </c>
      <c r="K53" s="81">
        <v>43</v>
      </c>
      <c r="M53" s="81">
        <v>46</v>
      </c>
      <c r="O53" s="81">
        <v>50</v>
      </c>
      <c r="Q53" s="81">
        <v>64</v>
      </c>
      <c r="S53" s="81">
        <v>103</v>
      </c>
      <c r="U53" s="81">
        <v>104</v>
      </c>
      <c r="W53" s="81">
        <v>122</v>
      </c>
      <c r="Y53" s="81">
        <v>124</v>
      </c>
      <c r="AA53" s="81">
        <v>131</v>
      </c>
      <c r="AC53" s="81">
        <v>123</v>
      </c>
      <c r="AE53" s="81">
        <v>135</v>
      </c>
      <c r="AG53" s="81">
        <v>122</v>
      </c>
      <c r="AI53" s="81">
        <v>108</v>
      </c>
      <c r="AK53" s="81">
        <v>120</v>
      </c>
      <c r="AO53" s="81">
        <v>129</v>
      </c>
      <c r="AQ53" s="81">
        <v>122</v>
      </c>
      <c r="AS53" s="81">
        <v>111</v>
      </c>
      <c r="AU53" s="81">
        <v>103</v>
      </c>
      <c r="AW53" s="81">
        <v>106</v>
      </c>
      <c r="AY53" s="81">
        <v>110</v>
      </c>
      <c r="BA53" s="81">
        <v>33</v>
      </c>
      <c r="BB53" s="81">
        <v>0</v>
      </c>
      <c r="CI53" s="83"/>
      <c r="CJ53" s="83"/>
      <c r="CK53" s="83"/>
      <c r="CL53" s="83"/>
      <c r="CM53" s="83"/>
      <c r="CN53" s="83"/>
      <c r="CO53" s="83"/>
    </row>
    <row r="54" spans="3:93" ht="12.75">
      <c r="C54" s="87">
        <v>243</v>
      </c>
      <c r="D54" s="81">
        <v>0</v>
      </c>
      <c r="E54" s="81">
        <v>126</v>
      </c>
      <c r="F54" s="81">
        <v>85</v>
      </c>
      <c r="G54" s="81">
        <v>86</v>
      </c>
      <c r="J54" s="81">
        <v>99</v>
      </c>
      <c r="M54" s="81">
        <v>100</v>
      </c>
      <c r="P54" s="81">
        <v>80</v>
      </c>
      <c r="S54" s="81">
        <v>51</v>
      </c>
      <c r="V54" s="81">
        <v>83</v>
      </c>
      <c r="Y54" s="81">
        <v>69</v>
      </c>
      <c r="AB54" s="81">
        <v>85</v>
      </c>
      <c r="AE54" s="81">
        <v>33</v>
      </c>
      <c r="AH54" s="81">
        <v>62</v>
      </c>
      <c r="AK54" s="81">
        <v>28</v>
      </c>
      <c r="AN54" s="81">
        <v>39</v>
      </c>
      <c r="AQ54" s="81">
        <v>36</v>
      </c>
      <c r="AT54" s="81">
        <v>20</v>
      </c>
      <c r="CI54" s="83"/>
      <c r="CJ54" s="83"/>
      <c r="CK54" s="83"/>
      <c r="CL54" s="83"/>
      <c r="CM54" s="83"/>
      <c r="CN54" s="83"/>
      <c r="CO54" s="83"/>
    </row>
    <row r="55" spans="3:93" ht="12.75">
      <c r="C55" s="87">
        <v>238</v>
      </c>
      <c r="D55" s="81">
        <v>0</v>
      </c>
      <c r="E55" s="81">
        <v>43</v>
      </c>
      <c r="G55" s="81">
        <v>65</v>
      </c>
      <c r="I55" s="81">
        <v>56</v>
      </c>
      <c r="K55" s="81">
        <v>60</v>
      </c>
      <c r="M55" s="81">
        <v>73</v>
      </c>
      <c r="P55" s="81">
        <v>130</v>
      </c>
      <c r="S55" s="81">
        <v>86</v>
      </c>
      <c r="V55" s="81">
        <v>105</v>
      </c>
      <c r="Y55" s="81">
        <v>99</v>
      </c>
      <c r="AB55" s="81">
        <v>70</v>
      </c>
      <c r="AE55" s="81">
        <v>70</v>
      </c>
      <c r="AH55" s="81">
        <v>66</v>
      </c>
      <c r="AK55" s="81">
        <v>31</v>
      </c>
      <c r="AO55" s="81">
        <v>32</v>
      </c>
      <c r="AR55" s="81">
        <v>44</v>
      </c>
      <c r="AU55" s="81">
        <v>10</v>
      </c>
      <c r="AX55" s="81">
        <v>75</v>
      </c>
      <c r="BA55" s="81">
        <v>59</v>
      </c>
      <c r="BD55" s="81">
        <v>68</v>
      </c>
      <c r="BG55" s="81">
        <v>57</v>
      </c>
      <c r="BJ55" s="81">
        <v>77</v>
      </c>
      <c r="BM55" s="81">
        <v>55</v>
      </c>
      <c r="BP55" s="81">
        <v>55</v>
      </c>
      <c r="BS55" s="81">
        <v>47</v>
      </c>
      <c r="BV55" s="81">
        <v>21</v>
      </c>
      <c r="CI55" s="83"/>
      <c r="CJ55" s="83"/>
      <c r="CK55" s="83"/>
      <c r="CL55" s="83"/>
      <c r="CM55" s="83"/>
      <c r="CN55" s="83"/>
      <c r="CO55" s="83"/>
    </row>
    <row r="56" spans="3:93" ht="12.75">
      <c r="C56" s="87">
        <v>230</v>
      </c>
      <c r="D56" s="81">
        <v>0</v>
      </c>
      <c r="E56" s="81">
        <v>13</v>
      </c>
      <c r="G56" s="81">
        <v>15</v>
      </c>
      <c r="I56" s="81">
        <v>27</v>
      </c>
      <c r="K56" s="81">
        <v>33</v>
      </c>
      <c r="M56" s="81">
        <v>36</v>
      </c>
      <c r="O56" s="81">
        <v>36</v>
      </c>
      <c r="Q56" s="81">
        <v>39</v>
      </c>
      <c r="S56" s="81">
        <v>48</v>
      </c>
      <c r="U56" s="81">
        <v>84</v>
      </c>
      <c r="W56" s="81">
        <v>85</v>
      </c>
      <c r="Y56" s="81">
        <v>109</v>
      </c>
      <c r="AA56" s="81">
        <v>102</v>
      </c>
      <c r="AC56" s="81">
        <v>98</v>
      </c>
      <c r="AE56" s="81">
        <v>94</v>
      </c>
      <c r="AG56" s="81">
        <v>94</v>
      </c>
      <c r="AK56" s="81">
        <v>79</v>
      </c>
      <c r="AN56" s="81">
        <v>79</v>
      </c>
      <c r="AQ56" s="81">
        <v>79</v>
      </c>
      <c r="AT56" s="81">
        <v>79</v>
      </c>
      <c r="AX56" s="81">
        <v>80</v>
      </c>
      <c r="BA56" s="81">
        <v>85</v>
      </c>
      <c r="BE56" s="81">
        <v>97</v>
      </c>
      <c r="BH56" s="81">
        <v>110</v>
      </c>
      <c r="BK56" s="81">
        <v>113</v>
      </c>
      <c r="BN56" s="81">
        <v>111</v>
      </c>
      <c r="BQ56" s="81">
        <v>85</v>
      </c>
      <c r="BT56" s="81">
        <v>77</v>
      </c>
      <c r="BW56" s="81">
        <v>72</v>
      </c>
      <c r="BZ56" s="81">
        <v>69</v>
      </c>
      <c r="CD56" s="81" t="s">
        <v>34</v>
      </c>
      <c r="CI56" s="83"/>
      <c r="CJ56" s="83"/>
      <c r="CK56" s="83"/>
      <c r="CL56" s="83"/>
      <c r="CM56" s="83"/>
      <c r="CN56" s="83"/>
      <c r="CO56" s="83"/>
    </row>
    <row r="57" spans="3:93" ht="12.75">
      <c r="C57" s="87">
        <v>225</v>
      </c>
      <c r="D57" s="81">
        <v>0</v>
      </c>
      <c r="G57" s="81">
        <v>56</v>
      </c>
      <c r="J57" s="81">
        <v>64</v>
      </c>
      <c r="M57" s="81">
        <v>158</v>
      </c>
      <c r="P57" s="81">
        <v>97</v>
      </c>
      <c r="S57" s="81">
        <v>80</v>
      </c>
      <c r="U57" s="81">
        <v>73</v>
      </c>
      <c r="W57" s="81">
        <v>87</v>
      </c>
      <c r="Y57" s="81">
        <v>101</v>
      </c>
      <c r="AA57" s="81">
        <v>71</v>
      </c>
      <c r="AC57" s="81">
        <v>71</v>
      </c>
      <c r="AE57" s="81">
        <v>64</v>
      </c>
      <c r="AG57" s="81">
        <v>69</v>
      </c>
      <c r="AI57" s="81">
        <v>84</v>
      </c>
      <c r="AK57" s="81">
        <v>55</v>
      </c>
      <c r="AM57" s="81">
        <v>74</v>
      </c>
      <c r="AO57" s="81">
        <v>87</v>
      </c>
      <c r="AQ57" s="81">
        <v>84</v>
      </c>
      <c r="AT57" s="81">
        <v>83</v>
      </c>
      <c r="AW57" s="81">
        <v>73</v>
      </c>
      <c r="AZ57" s="81">
        <v>63</v>
      </c>
      <c r="BC57" s="81">
        <v>73</v>
      </c>
      <c r="BE57" s="81">
        <v>66</v>
      </c>
      <c r="BI57" s="81">
        <v>54</v>
      </c>
      <c r="BM57" s="81">
        <v>51</v>
      </c>
      <c r="BP57" s="81">
        <v>40</v>
      </c>
      <c r="BS57" s="81">
        <v>22</v>
      </c>
      <c r="BU57" s="81">
        <v>0</v>
      </c>
      <c r="CI57" s="83"/>
      <c r="CJ57" s="83"/>
      <c r="CK57" s="83"/>
      <c r="CL57" s="83"/>
      <c r="CM57" s="83"/>
      <c r="CN57" s="83"/>
      <c r="CO57" s="83"/>
    </row>
    <row r="58" spans="3:93" ht="12.75">
      <c r="C58" s="87">
        <v>220</v>
      </c>
      <c r="D58" s="81">
        <v>0</v>
      </c>
      <c r="E58" s="81">
        <v>105</v>
      </c>
      <c r="H58" s="81">
        <v>95</v>
      </c>
      <c r="K58" s="81">
        <v>94</v>
      </c>
      <c r="N58" s="81">
        <v>95</v>
      </c>
      <c r="Q58" s="81">
        <v>90</v>
      </c>
      <c r="T58" s="81">
        <v>57</v>
      </c>
      <c r="W58" s="81">
        <v>57</v>
      </c>
      <c r="Z58" s="81">
        <v>63</v>
      </c>
      <c r="AC58" s="81">
        <v>63</v>
      </c>
      <c r="AF58" s="81">
        <v>58</v>
      </c>
      <c r="AI58" s="81">
        <v>63</v>
      </c>
      <c r="AL58" s="81">
        <v>65</v>
      </c>
      <c r="AO58" s="81">
        <v>69</v>
      </c>
      <c r="AR58" s="81">
        <v>69</v>
      </c>
      <c r="AU58" s="81">
        <v>68</v>
      </c>
      <c r="AX58" s="81">
        <v>69</v>
      </c>
      <c r="AZ58" s="81">
        <v>61</v>
      </c>
      <c r="BB58" s="81">
        <v>59</v>
      </c>
      <c r="BE58" s="81">
        <v>54</v>
      </c>
      <c r="BH58" s="81">
        <v>49</v>
      </c>
      <c r="BJ58" s="81">
        <v>0</v>
      </c>
      <c r="CI58" s="83"/>
      <c r="CJ58" s="83"/>
      <c r="CK58" s="83"/>
      <c r="CL58" s="83"/>
      <c r="CM58" s="83"/>
      <c r="CN58" s="83"/>
      <c r="CO58" s="83"/>
    </row>
    <row r="59" spans="3:93" ht="12.75">
      <c r="C59" s="87">
        <v>200</v>
      </c>
      <c r="D59" s="81">
        <v>0</v>
      </c>
      <c r="G59" s="81">
        <v>94</v>
      </c>
      <c r="I59" s="81">
        <v>73</v>
      </c>
      <c r="K59" s="81">
        <v>59</v>
      </c>
      <c r="M59" s="81">
        <v>56</v>
      </c>
      <c r="O59" s="81">
        <v>64</v>
      </c>
      <c r="Q59" s="81">
        <v>66</v>
      </c>
      <c r="S59" s="81">
        <v>62</v>
      </c>
      <c r="U59" s="81">
        <v>62</v>
      </c>
      <c r="X59" s="81">
        <v>38</v>
      </c>
      <c r="AA59" s="81">
        <v>63</v>
      </c>
      <c r="AD59" s="81">
        <v>75</v>
      </c>
      <c r="AG59" s="81">
        <v>94</v>
      </c>
      <c r="AJ59" s="81">
        <v>88</v>
      </c>
      <c r="AM59" s="81">
        <v>90</v>
      </c>
      <c r="AP59" s="81">
        <v>76</v>
      </c>
      <c r="AS59" s="81">
        <v>78</v>
      </c>
      <c r="AW59" s="81">
        <v>77</v>
      </c>
      <c r="BA59" s="81">
        <v>86</v>
      </c>
      <c r="BE59" s="81">
        <v>39</v>
      </c>
      <c r="BI59" s="81">
        <v>42</v>
      </c>
      <c r="CI59" s="83"/>
      <c r="CJ59" s="83"/>
      <c r="CK59" s="83"/>
      <c r="CL59" s="83"/>
      <c r="CM59" s="83"/>
      <c r="CN59" s="83"/>
      <c r="CO59" s="83"/>
    </row>
    <row r="60" spans="3:93" ht="12.75">
      <c r="C60" s="87">
        <v>180</v>
      </c>
      <c r="D60" s="81">
        <v>0</v>
      </c>
      <c r="G60" s="81">
        <v>60</v>
      </c>
      <c r="J60" s="81">
        <v>46</v>
      </c>
      <c r="N60" s="81">
        <v>98</v>
      </c>
      <c r="R60" s="81">
        <v>81</v>
      </c>
      <c r="V60" s="81">
        <v>82</v>
      </c>
      <c r="Z60" s="81">
        <v>70</v>
      </c>
      <c r="AD60" s="81">
        <v>79</v>
      </c>
      <c r="AH60" s="81">
        <v>69</v>
      </c>
      <c r="AL60" s="81">
        <v>73</v>
      </c>
      <c r="AP60" s="81">
        <v>83</v>
      </c>
      <c r="AT60" s="81">
        <v>54</v>
      </c>
      <c r="AX60" s="81">
        <v>55</v>
      </c>
      <c r="BB60" s="81">
        <v>99</v>
      </c>
      <c r="BF60" s="81">
        <v>107</v>
      </c>
      <c r="BJ60" s="81">
        <v>108</v>
      </c>
      <c r="BN60" s="81">
        <v>61</v>
      </c>
      <c r="BQ60" s="81">
        <v>65</v>
      </c>
      <c r="BR60" s="81">
        <v>0</v>
      </c>
      <c r="CI60" s="83"/>
      <c r="CJ60" s="83"/>
      <c r="CK60" s="83"/>
      <c r="CL60" s="83"/>
      <c r="CM60" s="83"/>
      <c r="CN60" s="83"/>
      <c r="CO60" s="83"/>
    </row>
    <row r="61" spans="3:93" ht="12.75">
      <c r="C61" s="87">
        <v>160</v>
      </c>
      <c r="D61" s="81">
        <v>0</v>
      </c>
      <c r="F61" s="81">
        <v>85</v>
      </c>
      <c r="H61" s="81">
        <v>87</v>
      </c>
      <c r="L61" s="81">
        <v>95</v>
      </c>
      <c r="P61" s="81">
        <v>74</v>
      </c>
      <c r="T61" s="81">
        <v>78</v>
      </c>
      <c r="X61" s="81">
        <v>81</v>
      </c>
      <c r="AB61" s="81">
        <v>87</v>
      </c>
      <c r="AF61" s="81">
        <v>85</v>
      </c>
      <c r="AJ61" s="81">
        <v>81</v>
      </c>
      <c r="AN61" s="81">
        <v>76</v>
      </c>
      <c r="AR61" s="81">
        <v>73</v>
      </c>
      <c r="AV61" s="81">
        <v>75</v>
      </c>
      <c r="AZ61" s="81">
        <v>77</v>
      </c>
      <c r="BD61" s="81">
        <v>67</v>
      </c>
      <c r="CI61" s="83"/>
      <c r="CJ61" s="83"/>
      <c r="CK61" s="83"/>
      <c r="CL61" s="83"/>
      <c r="CM61" s="83"/>
      <c r="CN61" s="83"/>
      <c r="CO61" s="83"/>
    </row>
    <row r="62" spans="3:93" ht="12.75">
      <c r="C62" s="87">
        <v>140</v>
      </c>
      <c r="D62" s="81">
        <v>0</v>
      </c>
      <c r="E62" s="81">
        <v>87</v>
      </c>
      <c r="L62" s="81">
        <v>53</v>
      </c>
      <c r="O62" s="81">
        <v>66</v>
      </c>
      <c r="R62" s="81">
        <v>81</v>
      </c>
      <c r="U62" s="81">
        <v>72</v>
      </c>
      <c r="X62" s="81">
        <v>93</v>
      </c>
      <c r="AA62" s="81">
        <v>100</v>
      </c>
      <c r="AE62" s="81">
        <v>94</v>
      </c>
      <c r="AI62" s="81">
        <v>86</v>
      </c>
      <c r="AM62" s="81">
        <v>90</v>
      </c>
      <c r="AQ62" s="81">
        <v>90</v>
      </c>
      <c r="AU62" s="81">
        <v>97</v>
      </c>
      <c r="AY62" s="81">
        <v>117</v>
      </c>
      <c r="BA62" s="81">
        <v>123</v>
      </c>
      <c r="BC62" s="81">
        <v>123</v>
      </c>
      <c r="BG62" s="81">
        <v>103</v>
      </c>
      <c r="BK62" s="81">
        <v>67</v>
      </c>
      <c r="BO62" s="81">
        <v>43</v>
      </c>
      <c r="BS62" s="81">
        <v>21</v>
      </c>
      <c r="BT62" s="81">
        <v>0</v>
      </c>
      <c r="CI62" s="83"/>
      <c r="CJ62" s="83"/>
      <c r="CK62" s="83"/>
      <c r="CL62" s="83"/>
      <c r="CM62" s="83"/>
      <c r="CN62" s="83"/>
      <c r="CO62" s="83"/>
    </row>
    <row r="63" spans="3:93" ht="12.75">
      <c r="C63" s="87">
        <v>135</v>
      </c>
      <c r="D63" s="81">
        <v>0</v>
      </c>
      <c r="E63" s="81">
        <v>8</v>
      </c>
      <c r="G63" s="81">
        <v>99</v>
      </c>
      <c r="K63" s="81">
        <v>107</v>
      </c>
      <c r="N63" s="81">
        <v>117</v>
      </c>
      <c r="R63" s="81">
        <v>112</v>
      </c>
      <c r="U63" s="81">
        <v>97</v>
      </c>
      <c r="W63" s="81">
        <v>54</v>
      </c>
      <c r="Y63" s="81">
        <v>86</v>
      </c>
      <c r="Z63" s="81">
        <v>121</v>
      </c>
      <c r="AB63" s="81">
        <v>77</v>
      </c>
      <c r="AE63" s="81">
        <v>70</v>
      </c>
      <c r="AG63" s="81">
        <v>65</v>
      </c>
      <c r="AJ63" s="81">
        <v>56</v>
      </c>
      <c r="AM63" s="81">
        <v>46</v>
      </c>
      <c r="AP63" s="81">
        <v>59</v>
      </c>
      <c r="AS63" s="81">
        <v>11</v>
      </c>
      <c r="AU63" s="81">
        <v>13</v>
      </c>
      <c r="AX63" s="81">
        <v>74</v>
      </c>
      <c r="BB63" s="81">
        <v>51</v>
      </c>
      <c r="BF63" s="81">
        <v>46</v>
      </c>
      <c r="BG63" s="81">
        <v>0</v>
      </c>
      <c r="CI63" s="83"/>
      <c r="CJ63" s="83"/>
      <c r="CK63" s="83"/>
      <c r="CL63" s="83"/>
      <c r="CM63" s="83"/>
      <c r="CN63" s="83"/>
      <c r="CO63" s="83"/>
    </row>
    <row r="64" spans="3:93" ht="12.75">
      <c r="C64" s="87">
        <v>130</v>
      </c>
      <c r="D64" s="81">
        <v>0</v>
      </c>
      <c r="E64" s="81">
        <v>85</v>
      </c>
      <c r="H64" s="81">
        <v>84</v>
      </c>
      <c r="K64" s="81">
        <v>67</v>
      </c>
      <c r="O64" s="81">
        <v>37</v>
      </c>
      <c r="S64" s="81">
        <v>79</v>
      </c>
      <c r="V64" s="81">
        <v>66</v>
      </c>
      <c r="Y64" s="81">
        <v>68</v>
      </c>
      <c r="AB64" s="81">
        <v>71</v>
      </c>
      <c r="AE64" s="81">
        <v>70</v>
      </c>
      <c r="AH64" s="81">
        <v>66</v>
      </c>
      <c r="AK64" s="81">
        <v>68</v>
      </c>
      <c r="AN64" s="81">
        <v>49</v>
      </c>
      <c r="AQ64" s="81">
        <v>64</v>
      </c>
      <c r="AU64" s="81">
        <v>59</v>
      </c>
      <c r="AY64" s="81">
        <v>58</v>
      </c>
      <c r="BC64" s="81" t="s">
        <v>67</v>
      </c>
      <c r="BG64" s="81">
        <v>59</v>
      </c>
      <c r="BK64" s="81">
        <v>51</v>
      </c>
      <c r="BO64" s="81">
        <v>58</v>
      </c>
      <c r="BS64" s="81">
        <v>43</v>
      </c>
      <c r="BU64" s="81">
        <v>0</v>
      </c>
      <c r="CI64" s="83"/>
      <c r="CJ64" s="83"/>
      <c r="CK64" s="83"/>
      <c r="CL64" s="83"/>
      <c r="CM64" s="83"/>
      <c r="CN64" s="83"/>
      <c r="CO64" s="83"/>
    </row>
    <row r="65" spans="3:93" ht="12.75">
      <c r="C65" s="87">
        <v>126</v>
      </c>
      <c r="D65" s="81">
        <v>0</v>
      </c>
      <c r="F65" s="81">
        <v>49</v>
      </c>
      <c r="I65" s="81">
        <v>45</v>
      </c>
      <c r="K65" s="81">
        <v>37</v>
      </c>
      <c r="M65" s="81">
        <v>32</v>
      </c>
      <c r="O65" s="81">
        <v>35</v>
      </c>
      <c r="Q65" s="81">
        <v>39</v>
      </c>
      <c r="S65" s="81">
        <v>41</v>
      </c>
      <c r="V65" s="81">
        <v>31</v>
      </c>
      <c r="X65" s="81">
        <v>37</v>
      </c>
      <c r="AA65" s="81">
        <v>39</v>
      </c>
      <c r="AD65" s="81">
        <v>43</v>
      </c>
      <c r="AG65" s="81">
        <v>47</v>
      </c>
      <c r="AN65" s="81">
        <v>52</v>
      </c>
      <c r="AR65" s="81">
        <v>76</v>
      </c>
      <c r="AU65" s="81">
        <v>69</v>
      </c>
      <c r="AV65" s="81">
        <v>83</v>
      </c>
      <c r="AZ65" s="81">
        <v>48</v>
      </c>
      <c r="BC65" s="81">
        <v>77</v>
      </c>
      <c r="BG65" s="81">
        <v>76</v>
      </c>
      <c r="BH65" s="81">
        <v>0</v>
      </c>
      <c r="CI65" s="83"/>
      <c r="CJ65" s="83"/>
      <c r="CK65" s="83"/>
      <c r="CL65" s="83"/>
      <c r="CM65" s="83"/>
      <c r="CN65" s="83"/>
      <c r="CO65" s="83"/>
    </row>
    <row r="66" spans="3:93" ht="12.75">
      <c r="C66" s="87">
        <v>120</v>
      </c>
      <c r="D66" s="81">
        <v>0</v>
      </c>
      <c r="E66" s="81">
        <v>69</v>
      </c>
      <c r="J66" s="81">
        <v>26</v>
      </c>
      <c r="M66" s="81">
        <v>100</v>
      </c>
      <c r="P66" s="81">
        <v>33</v>
      </c>
      <c r="S66" s="81">
        <v>33</v>
      </c>
      <c r="V66" s="81">
        <v>45</v>
      </c>
      <c r="Y66" s="81">
        <v>46</v>
      </c>
      <c r="AC66" s="81">
        <v>48</v>
      </c>
      <c r="AF66" s="81">
        <v>50</v>
      </c>
      <c r="AI66" s="81">
        <v>42</v>
      </c>
      <c r="AL66" s="81">
        <v>49</v>
      </c>
      <c r="AO66" s="81">
        <v>53</v>
      </c>
      <c r="AR66" s="81">
        <v>51</v>
      </c>
      <c r="AV66" s="81">
        <v>52</v>
      </c>
      <c r="AY66" s="81">
        <v>49</v>
      </c>
      <c r="BC66" s="81">
        <v>60</v>
      </c>
      <c r="BG66" s="81">
        <v>43</v>
      </c>
      <c r="BK66" s="81">
        <v>57</v>
      </c>
      <c r="BO66" s="81">
        <v>53</v>
      </c>
      <c r="BQ66" s="81">
        <v>53</v>
      </c>
      <c r="BU66" s="81">
        <v>60</v>
      </c>
      <c r="BY66" s="81">
        <v>56</v>
      </c>
      <c r="CC66" s="81">
        <v>61</v>
      </c>
      <c r="CG66" s="81">
        <v>39</v>
      </c>
      <c r="CI66" s="83"/>
      <c r="CJ66" s="83"/>
      <c r="CK66" s="83"/>
      <c r="CL66" s="83"/>
      <c r="CM66" s="83"/>
      <c r="CN66" s="83"/>
      <c r="CO66" s="83"/>
    </row>
    <row r="67" spans="3:93" ht="12.75">
      <c r="C67" s="87">
        <v>115</v>
      </c>
      <c r="D67" s="81">
        <v>0</v>
      </c>
      <c r="E67" s="81">
        <v>16</v>
      </c>
      <c r="H67" s="81">
        <v>23</v>
      </c>
      <c r="K67" s="81">
        <v>30</v>
      </c>
      <c r="O67" s="81">
        <v>54</v>
      </c>
      <c r="S67" s="81">
        <v>76</v>
      </c>
      <c r="W67" s="81">
        <v>100</v>
      </c>
      <c r="Z67" s="81">
        <v>81</v>
      </c>
      <c r="AC67" s="81">
        <v>90</v>
      </c>
      <c r="AF67" s="81">
        <v>83</v>
      </c>
      <c r="AI67" s="81">
        <v>92</v>
      </c>
      <c r="AL67" s="81">
        <v>85</v>
      </c>
      <c r="AO67" s="81">
        <v>46</v>
      </c>
      <c r="AR67" s="81">
        <v>85</v>
      </c>
      <c r="AV67" s="81">
        <v>82</v>
      </c>
      <c r="AZ67" s="81">
        <v>73</v>
      </c>
      <c r="BD67" s="81">
        <v>83</v>
      </c>
      <c r="BH67" s="81">
        <v>88</v>
      </c>
      <c r="BJ67" s="81">
        <v>75</v>
      </c>
      <c r="BN67" s="81">
        <v>75</v>
      </c>
      <c r="BR67" s="81">
        <v>67</v>
      </c>
      <c r="CI67" s="83"/>
      <c r="CJ67" s="83"/>
      <c r="CK67" s="83"/>
      <c r="CL67" s="83"/>
      <c r="CM67" s="83"/>
      <c r="CN67" s="83"/>
      <c r="CO67" s="83"/>
    </row>
    <row r="68" spans="3:93" ht="12.75">
      <c r="C68" s="87">
        <v>80</v>
      </c>
      <c r="D68" s="81">
        <v>0</v>
      </c>
      <c r="E68" s="81">
        <v>88</v>
      </c>
      <c r="I68" s="81">
        <v>69</v>
      </c>
      <c r="N68" s="81">
        <v>86</v>
      </c>
      <c r="S68" s="81">
        <v>101</v>
      </c>
      <c r="X68" s="81">
        <v>126</v>
      </c>
      <c r="AB68" s="81">
        <v>123</v>
      </c>
      <c r="AF68" s="81">
        <v>119</v>
      </c>
      <c r="AJ68" s="81">
        <v>127</v>
      </c>
      <c r="AN68" s="81">
        <v>80</v>
      </c>
      <c r="AR68" s="81">
        <v>127</v>
      </c>
      <c r="AV68" s="81">
        <v>13</v>
      </c>
      <c r="AZ68" s="81">
        <v>136</v>
      </c>
      <c r="BD68" s="81">
        <v>139</v>
      </c>
      <c r="BG68" s="81">
        <v>140</v>
      </c>
      <c r="BJ68" s="81">
        <v>140</v>
      </c>
      <c r="BL68" s="81">
        <v>139</v>
      </c>
      <c r="BP68" s="81">
        <v>139</v>
      </c>
      <c r="BT68" s="81">
        <v>114</v>
      </c>
      <c r="BV68" s="81">
        <v>0</v>
      </c>
      <c r="CI68" s="83"/>
      <c r="CJ68" s="83"/>
      <c r="CK68" s="83"/>
      <c r="CL68" s="83"/>
      <c r="CM68" s="83"/>
      <c r="CN68" s="83"/>
      <c r="CO68" s="83"/>
    </row>
    <row r="69" spans="3:93" ht="12.75">
      <c r="C69" s="87">
        <v>70</v>
      </c>
      <c r="D69" s="81">
        <v>0</v>
      </c>
      <c r="E69" s="81">
        <v>32</v>
      </c>
      <c r="I69" s="81">
        <v>68</v>
      </c>
      <c r="M69" s="81">
        <v>106</v>
      </c>
      <c r="P69" s="81">
        <v>90</v>
      </c>
      <c r="T69" s="81">
        <v>88</v>
      </c>
      <c r="X69" s="81">
        <v>96</v>
      </c>
      <c r="AB69" s="81">
        <v>73</v>
      </c>
      <c r="AE69" s="81">
        <v>68</v>
      </c>
      <c r="AI69" s="81">
        <v>65</v>
      </c>
      <c r="AL69" s="81">
        <v>60</v>
      </c>
      <c r="AO69" s="81">
        <v>64</v>
      </c>
      <c r="AR69" s="81">
        <v>77</v>
      </c>
      <c r="AU69" s="81">
        <v>58</v>
      </c>
      <c r="AX69" s="81">
        <v>62</v>
      </c>
      <c r="BA69" s="81">
        <v>66</v>
      </c>
      <c r="BC69" s="81">
        <v>0</v>
      </c>
      <c r="CI69" s="83"/>
      <c r="CJ69" s="83"/>
      <c r="CK69" s="83"/>
      <c r="CL69" s="83"/>
      <c r="CM69" s="83"/>
      <c r="CN69" s="83"/>
      <c r="CO69" s="83"/>
    </row>
    <row r="70" spans="3:93" ht="12.75">
      <c r="C70" s="87">
        <v>60</v>
      </c>
      <c r="D70" s="81">
        <v>0</v>
      </c>
      <c r="E70" s="81">
        <v>32</v>
      </c>
      <c r="G70" s="81">
        <v>43</v>
      </c>
      <c r="I70" s="81">
        <v>47</v>
      </c>
      <c r="K70" s="81">
        <v>48</v>
      </c>
      <c r="M70" s="81">
        <v>48</v>
      </c>
      <c r="O70" s="81">
        <v>52</v>
      </c>
      <c r="Q70" s="81">
        <v>62</v>
      </c>
      <c r="S70" s="81">
        <v>62</v>
      </c>
      <c r="U70" s="81">
        <v>59</v>
      </c>
      <c r="W70" s="81">
        <v>64</v>
      </c>
      <c r="Y70" s="81">
        <v>64</v>
      </c>
      <c r="AA70" s="81">
        <v>55</v>
      </c>
      <c r="AC70" s="81">
        <v>53</v>
      </c>
      <c r="AE70" s="81">
        <v>62</v>
      </c>
      <c r="AG70" s="81">
        <v>50</v>
      </c>
      <c r="AI70" s="81">
        <v>52</v>
      </c>
      <c r="AK70" s="81">
        <v>49</v>
      </c>
      <c r="AM70" s="81">
        <v>50</v>
      </c>
      <c r="AO70" s="81">
        <v>69</v>
      </c>
      <c r="AP70" s="81">
        <v>0</v>
      </c>
      <c r="CI70" s="83"/>
      <c r="CJ70" s="83"/>
      <c r="CK70" s="83"/>
      <c r="CL70" s="83"/>
      <c r="CM70" s="83"/>
      <c r="CN70" s="83"/>
      <c r="CO70" s="83"/>
    </row>
    <row r="71" spans="3:93" ht="12.75">
      <c r="C71" s="87">
        <v>50</v>
      </c>
      <c r="D71" s="81">
        <v>0</v>
      </c>
      <c r="F71" s="81">
        <v>38</v>
      </c>
      <c r="H71" s="81">
        <v>43</v>
      </c>
      <c r="J71" s="81">
        <v>43</v>
      </c>
      <c r="L71" s="81">
        <v>45</v>
      </c>
      <c r="N71" s="81">
        <v>51</v>
      </c>
      <c r="P71" s="81">
        <v>54</v>
      </c>
      <c r="R71" s="81">
        <v>55</v>
      </c>
      <c r="T71" s="81">
        <v>51</v>
      </c>
      <c r="V71" s="81">
        <v>42</v>
      </c>
      <c r="X71" s="81">
        <v>44</v>
      </c>
      <c r="Z71" s="81">
        <v>49</v>
      </c>
      <c r="AB71" s="81">
        <v>51</v>
      </c>
      <c r="AD71" s="81">
        <v>50</v>
      </c>
      <c r="AF71" s="81">
        <v>65</v>
      </c>
      <c r="AH71" s="81">
        <v>58</v>
      </c>
      <c r="AJ71" s="81">
        <v>47</v>
      </c>
      <c r="AL71" s="81">
        <v>54</v>
      </c>
      <c r="AN71" s="81">
        <v>49</v>
      </c>
      <c r="AP71" s="81">
        <v>0</v>
      </c>
      <c r="CI71" s="83"/>
      <c r="CJ71" s="83"/>
      <c r="CK71" s="83"/>
      <c r="CL71" s="83"/>
      <c r="CM71" s="83"/>
      <c r="CN71" s="83"/>
      <c r="CO71" s="83"/>
    </row>
    <row r="72" spans="3:93" ht="12.75">
      <c r="C72" s="87">
        <v>40</v>
      </c>
      <c r="D72" s="81">
        <v>0</v>
      </c>
      <c r="E72" s="81">
        <v>47</v>
      </c>
      <c r="G72" s="81">
        <v>43</v>
      </c>
      <c r="I72" s="81">
        <v>42</v>
      </c>
      <c r="K72" s="81">
        <v>55</v>
      </c>
      <c r="M72" s="81">
        <v>34</v>
      </c>
      <c r="O72" s="81">
        <v>68</v>
      </c>
      <c r="Q72" s="81">
        <v>71</v>
      </c>
      <c r="S72" s="81">
        <v>66</v>
      </c>
      <c r="U72" s="81">
        <v>75</v>
      </c>
      <c r="X72" s="81">
        <v>87</v>
      </c>
      <c r="Z72" s="81">
        <v>86</v>
      </c>
      <c r="AD72" s="81">
        <v>90</v>
      </c>
      <c r="AH72" s="81">
        <v>77</v>
      </c>
      <c r="AK72" s="81">
        <v>77</v>
      </c>
      <c r="CI72" s="83"/>
      <c r="CJ72" s="83"/>
      <c r="CK72" s="83"/>
      <c r="CL72" s="83"/>
      <c r="CM72" s="83"/>
      <c r="CN72" s="83"/>
      <c r="CO72" s="83"/>
    </row>
    <row r="73" spans="3:93" ht="12.75">
      <c r="C73" s="87">
        <v>30</v>
      </c>
      <c r="D73" s="81">
        <v>0</v>
      </c>
      <c r="E73" s="81">
        <v>32</v>
      </c>
      <c r="G73" s="81">
        <v>44</v>
      </c>
      <c r="I73" s="81">
        <v>50</v>
      </c>
      <c r="K73" s="81">
        <v>48</v>
      </c>
      <c r="M73" s="81">
        <v>53</v>
      </c>
      <c r="O73" s="81">
        <v>57</v>
      </c>
      <c r="Q73" s="81">
        <v>61</v>
      </c>
      <c r="S73" s="81">
        <v>65</v>
      </c>
      <c r="U73" s="81">
        <v>65</v>
      </c>
      <c r="Y73" s="81">
        <v>76</v>
      </c>
      <c r="AA73" s="81">
        <v>78</v>
      </c>
      <c r="AC73" s="81">
        <v>81</v>
      </c>
      <c r="AD73" s="81">
        <v>0</v>
      </c>
      <c r="CI73" s="83"/>
      <c r="CJ73" s="83"/>
      <c r="CK73" s="83"/>
      <c r="CL73" s="83"/>
      <c r="CM73" s="83"/>
      <c r="CN73" s="83"/>
      <c r="CO73" s="83"/>
    </row>
    <row r="74" spans="3:93" ht="12.75">
      <c r="C74" s="87">
        <v>20</v>
      </c>
      <c r="D74" s="81">
        <v>0</v>
      </c>
      <c r="E74" s="81">
        <v>110</v>
      </c>
      <c r="F74" s="81">
        <v>90</v>
      </c>
      <c r="H74" s="81">
        <v>66</v>
      </c>
      <c r="J74" s="81">
        <v>79</v>
      </c>
      <c r="L74" s="81">
        <v>45</v>
      </c>
      <c r="N74" s="81">
        <v>35</v>
      </c>
      <c r="P74" s="81">
        <v>65</v>
      </c>
      <c r="R74" s="81">
        <v>52</v>
      </c>
      <c r="T74" s="81">
        <v>17</v>
      </c>
      <c r="V74" s="81">
        <v>14</v>
      </c>
      <c r="X74" s="81">
        <v>13</v>
      </c>
      <c r="Z74" s="88" t="s">
        <v>186</v>
      </c>
      <c r="AB74" s="88" t="s">
        <v>186</v>
      </c>
      <c r="AD74" s="88" t="s">
        <v>187</v>
      </c>
      <c r="AF74" s="81">
        <v>46</v>
      </c>
      <c r="AG74" s="81">
        <v>0</v>
      </c>
      <c r="CI74" s="83"/>
      <c r="CJ74" s="83"/>
      <c r="CK74" s="83"/>
      <c r="CL74" s="83"/>
      <c r="CM74" s="83"/>
      <c r="CN74" s="83"/>
      <c r="CO74" s="83"/>
    </row>
    <row r="75" spans="3:93" ht="12.75">
      <c r="C75" s="87">
        <v>-70</v>
      </c>
      <c r="F75" s="81">
        <v>34</v>
      </c>
      <c r="J75" s="81">
        <v>61</v>
      </c>
      <c r="N75" s="81">
        <v>74</v>
      </c>
      <c r="R75" s="81">
        <v>101</v>
      </c>
      <c r="V75" s="81">
        <v>119</v>
      </c>
      <c r="Y75" s="81">
        <v>118</v>
      </c>
      <c r="Z75" s="81">
        <v>9</v>
      </c>
      <c r="AC75" s="81">
        <v>112</v>
      </c>
      <c r="AG75" s="81">
        <v>119</v>
      </c>
      <c r="AK75" s="81">
        <v>107</v>
      </c>
      <c r="AO75" s="81">
        <v>81</v>
      </c>
      <c r="AS75" s="81">
        <v>83</v>
      </c>
      <c r="AW75" s="81">
        <v>97</v>
      </c>
      <c r="BA75" s="81">
        <v>78</v>
      </c>
      <c r="BE75" s="81">
        <v>60</v>
      </c>
      <c r="BI75" s="81">
        <v>57</v>
      </c>
      <c r="BO75" s="81">
        <v>15</v>
      </c>
      <c r="BP75" s="81">
        <v>0</v>
      </c>
      <c r="CI75" s="83"/>
      <c r="CJ75" s="83"/>
      <c r="CK75" s="83"/>
      <c r="CL75" s="83"/>
      <c r="CM75" s="83"/>
      <c r="CN75" s="83"/>
      <c r="CO75" s="83"/>
    </row>
    <row r="76" spans="3:93" ht="12.75">
      <c r="C76" s="87">
        <v>-75</v>
      </c>
      <c r="D76" s="81">
        <v>0</v>
      </c>
      <c r="E76" s="81">
        <v>36</v>
      </c>
      <c r="I76" s="81">
        <v>40</v>
      </c>
      <c r="M76" s="81">
        <v>66</v>
      </c>
      <c r="Q76" s="81">
        <v>121</v>
      </c>
      <c r="U76" s="81">
        <v>81</v>
      </c>
      <c r="Y76" s="81">
        <v>109</v>
      </c>
      <c r="AC76" s="81">
        <v>107</v>
      </c>
      <c r="AG76" s="81">
        <v>82</v>
      </c>
      <c r="AK76" s="81">
        <v>102</v>
      </c>
      <c r="AO76" s="81">
        <v>101</v>
      </c>
      <c r="AS76" s="81">
        <v>111</v>
      </c>
      <c r="AW76" s="81">
        <v>95</v>
      </c>
      <c r="BB76" s="81">
        <v>60</v>
      </c>
      <c r="BF76" s="81">
        <v>52</v>
      </c>
      <c r="BJ76" s="81">
        <v>46</v>
      </c>
      <c r="BN76" s="81">
        <v>34</v>
      </c>
      <c r="CI76" s="83"/>
      <c r="CJ76" s="83"/>
      <c r="CK76" s="83"/>
      <c r="CL76" s="83"/>
      <c r="CM76" s="83"/>
      <c r="CN76" s="83"/>
      <c r="CO76" s="83"/>
    </row>
    <row r="77" spans="3:93" ht="12.75">
      <c r="C77" s="87">
        <v>-80</v>
      </c>
      <c r="D77" s="81">
        <v>0</v>
      </c>
      <c r="E77" s="81">
        <v>17</v>
      </c>
      <c r="G77" s="81">
        <v>17</v>
      </c>
      <c r="I77" s="81">
        <v>20</v>
      </c>
      <c r="K77" s="81">
        <v>22</v>
      </c>
      <c r="M77" s="81">
        <v>22</v>
      </c>
      <c r="O77" s="81">
        <v>19</v>
      </c>
      <c r="Q77" s="81">
        <v>23</v>
      </c>
      <c r="S77" s="81">
        <v>41</v>
      </c>
      <c r="W77" s="81">
        <v>70</v>
      </c>
      <c r="AB77" s="81">
        <v>102</v>
      </c>
      <c r="AG77" s="81">
        <v>94</v>
      </c>
      <c r="AL77" s="81">
        <v>98</v>
      </c>
      <c r="AQ77" s="81">
        <v>97</v>
      </c>
      <c r="AV77" s="81">
        <v>90</v>
      </c>
      <c r="BA77" s="81">
        <v>64</v>
      </c>
      <c r="BF77" s="81">
        <v>26</v>
      </c>
      <c r="BK77" s="81">
        <v>14</v>
      </c>
      <c r="BM77" s="81">
        <v>0</v>
      </c>
      <c r="CI77" s="83"/>
      <c r="CJ77" s="83"/>
      <c r="CK77" s="83"/>
      <c r="CL77" s="83"/>
      <c r="CM77" s="83"/>
      <c r="CN77" s="83"/>
      <c r="CO77" s="83"/>
    </row>
    <row r="78" spans="3:93" ht="12.75">
      <c r="C78" s="87">
        <v>-85</v>
      </c>
      <c r="D78" s="81">
        <v>0</v>
      </c>
      <c r="E78" s="81">
        <v>4</v>
      </c>
      <c r="G78" s="81">
        <v>5</v>
      </c>
      <c r="I78" s="81">
        <v>12</v>
      </c>
      <c r="K78" s="81">
        <v>10</v>
      </c>
      <c r="M78" s="81">
        <v>16</v>
      </c>
      <c r="P78" s="81">
        <v>23</v>
      </c>
      <c r="S78" s="81">
        <v>29</v>
      </c>
      <c r="V78" s="81">
        <v>40</v>
      </c>
      <c r="Y78" s="81">
        <v>51</v>
      </c>
      <c r="AB78" s="81">
        <v>55</v>
      </c>
      <c r="AE78" s="81">
        <v>57</v>
      </c>
      <c r="AH78" s="81">
        <v>60</v>
      </c>
      <c r="AM78" s="81">
        <v>60</v>
      </c>
      <c r="AR78" s="81">
        <v>56</v>
      </c>
      <c r="AW78" s="81">
        <v>68</v>
      </c>
      <c r="BB78" s="81">
        <v>74</v>
      </c>
      <c r="BG78" s="81">
        <v>57</v>
      </c>
      <c r="BL78" s="81">
        <v>56</v>
      </c>
      <c r="BQ78" s="81">
        <v>49</v>
      </c>
      <c r="CI78" s="83"/>
      <c r="CJ78" s="83"/>
      <c r="CK78" s="83"/>
      <c r="CL78" s="83"/>
      <c r="CM78" s="83"/>
      <c r="CN78" s="83"/>
      <c r="CO78" s="83"/>
    </row>
    <row r="79" spans="3:93" ht="12.75">
      <c r="C79" s="87">
        <v>-90</v>
      </c>
      <c r="G79" s="81">
        <v>37</v>
      </c>
      <c r="L79" s="81">
        <v>74</v>
      </c>
      <c r="Q79" s="81">
        <v>88</v>
      </c>
      <c r="V79" s="81">
        <v>115</v>
      </c>
      <c r="AA79" s="81">
        <v>103</v>
      </c>
      <c r="AF79" s="81">
        <v>105</v>
      </c>
      <c r="AK79" s="81">
        <v>89</v>
      </c>
      <c r="AP79" s="81">
        <v>91</v>
      </c>
      <c r="AU79" s="81">
        <v>81</v>
      </c>
      <c r="AZ79" s="81">
        <v>69</v>
      </c>
      <c r="BE79" s="81">
        <v>30</v>
      </c>
      <c r="BJ79" s="81">
        <v>40</v>
      </c>
      <c r="CI79" s="83"/>
      <c r="CJ79" s="83"/>
      <c r="CK79" s="83"/>
      <c r="CL79" s="83"/>
      <c r="CM79" s="83"/>
      <c r="CN79" s="83"/>
      <c r="CO79" s="83"/>
    </row>
    <row r="80" spans="3:93" ht="12.75">
      <c r="C80" s="87"/>
      <c r="CI80" s="83"/>
      <c r="CJ80" s="83"/>
      <c r="CK80" s="83"/>
      <c r="CL80" s="83"/>
      <c r="CM80" s="83"/>
      <c r="CN80" s="83"/>
      <c r="CO80" s="83"/>
    </row>
    <row r="81" spans="3:93" ht="12.75">
      <c r="C81" s="92" t="s">
        <v>188</v>
      </c>
      <c r="CI81" s="83"/>
      <c r="CJ81" s="83"/>
      <c r="CK81" s="83"/>
      <c r="CL81" s="83"/>
      <c r="CM81" s="83"/>
      <c r="CN81" s="83"/>
      <c r="CO81" s="83"/>
    </row>
    <row r="82" spans="3:97" s="84" customFormat="1" ht="12.75">
      <c r="C82" s="91" t="s">
        <v>3</v>
      </c>
      <c r="D82" s="85">
        <v>0</v>
      </c>
      <c r="E82" s="85">
        <v>10</v>
      </c>
      <c r="F82" s="85">
        <v>20</v>
      </c>
      <c r="G82" s="85">
        <v>30</v>
      </c>
      <c r="H82" s="85">
        <v>40</v>
      </c>
      <c r="I82" s="85">
        <v>50</v>
      </c>
      <c r="J82" s="85">
        <v>60</v>
      </c>
      <c r="K82" s="85">
        <v>70</v>
      </c>
      <c r="L82" s="85">
        <v>80</v>
      </c>
      <c r="M82" s="85">
        <v>90</v>
      </c>
      <c r="N82" s="85">
        <v>100</v>
      </c>
      <c r="O82" s="85">
        <v>110</v>
      </c>
      <c r="P82" s="85">
        <v>120</v>
      </c>
      <c r="Q82" s="85">
        <v>130</v>
      </c>
      <c r="R82" s="85">
        <v>140</v>
      </c>
      <c r="S82" s="85">
        <v>150</v>
      </c>
      <c r="T82" s="85">
        <v>160</v>
      </c>
      <c r="U82" s="85">
        <v>170</v>
      </c>
      <c r="V82" s="85">
        <v>180</v>
      </c>
      <c r="W82" s="85">
        <v>190</v>
      </c>
      <c r="X82" s="85">
        <v>200</v>
      </c>
      <c r="Y82" s="85">
        <v>210</v>
      </c>
      <c r="Z82" s="85">
        <v>220</v>
      </c>
      <c r="AA82" s="85">
        <v>230</v>
      </c>
      <c r="AB82" s="85">
        <v>240</v>
      </c>
      <c r="AC82" s="85">
        <v>250</v>
      </c>
      <c r="AD82" s="85">
        <v>260</v>
      </c>
      <c r="AE82" s="85">
        <v>270</v>
      </c>
      <c r="AF82" s="85">
        <v>280</v>
      </c>
      <c r="AG82" s="85">
        <v>290</v>
      </c>
      <c r="AH82" s="85">
        <v>300</v>
      </c>
      <c r="AI82" s="85">
        <v>310</v>
      </c>
      <c r="AJ82" s="85">
        <v>320</v>
      </c>
      <c r="AK82" s="85">
        <v>330</v>
      </c>
      <c r="AL82" s="85">
        <v>340</v>
      </c>
      <c r="AM82" s="85">
        <v>350</v>
      </c>
      <c r="AN82" s="85">
        <v>360</v>
      </c>
      <c r="AO82" s="85">
        <v>370</v>
      </c>
      <c r="AP82" s="85">
        <v>380</v>
      </c>
      <c r="AQ82" s="85">
        <v>390</v>
      </c>
      <c r="AR82" s="85">
        <v>400</v>
      </c>
      <c r="AS82" s="85">
        <v>410</v>
      </c>
      <c r="AT82" s="85">
        <v>420</v>
      </c>
      <c r="AU82" s="85">
        <v>430</v>
      </c>
      <c r="AV82" s="85">
        <v>440</v>
      </c>
      <c r="AW82" s="85">
        <v>450</v>
      </c>
      <c r="AX82" s="85">
        <v>460</v>
      </c>
      <c r="AY82" s="85">
        <v>470</v>
      </c>
      <c r="AZ82" s="85">
        <v>480</v>
      </c>
      <c r="BA82" s="85">
        <v>490</v>
      </c>
      <c r="BB82" s="85">
        <v>500</v>
      </c>
      <c r="BC82" s="85">
        <v>510</v>
      </c>
      <c r="BD82" s="85">
        <v>520</v>
      </c>
      <c r="BE82" s="85">
        <v>530</v>
      </c>
      <c r="BF82" s="85">
        <v>540</v>
      </c>
      <c r="BG82" s="85">
        <v>550</v>
      </c>
      <c r="BH82" s="85">
        <v>560</v>
      </c>
      <c r="BI82" s="85">
        <v>570</v>
      </c>
      <c r="BJ82" s="85">
        <v>580</v>
      </c>
      <c r="BK82" s="85">
        <v>590</v>
      </c>
      <c r="BL82" s="85">
        <v>600</v>
      </c>
      <c r="BM82" s="85">
        <v>610</v>
      </c>
      <c r="BN82" s="85">
        <v>620</v>
      </c>
      <c r="BO82" s="85">
        <v>630</v>
      </c>
      <c r="BP82" s="85">
        <v>640</v>
      </c>
      <c r="BQ82" s="85">
        <v>650</v>
      </c>
      <c r="BR82" s="85">
        <v>660</v>
      </c>
      <c r="BS82" s="85">
        <v>670</v>
      </c>
      <c r="BT82" s="85">
        <v>680</v>
      </c>
      <c r="BU82" s="85">
        <v>690</v>
      </c>
      <c r="BV82" s="85">
        <v>700</v>
      </c>
      <c r="BW82" s="85">
        <v>710</v>
      </c>
      <c r="BX82" s="85">
        <v>720</v>
      </c>
      <c r="BY82" s="85">
        <v>730</v>
      </c>
      <c r="BZ82" s="85">
        <v>740</v>
      </c>
      <c r="CA82" s="85">
        <v>750</v>
      </c>
      <c r="CB82" s="85">
        <v>760</v>
      </c>
      <c r="CC82" s="85">
        <v>770</v>
      </c>
      <c r="CD82" s="85">
        <v>780</v>
      </c>
      <c r="CE82" s="85">
        <v>790</v>
      </c>
      <c r="CF82" s="85">
        <v>800</v>
      </c>
      <c r="CG82" s="85">
        <v>810</v>
      </c>
      <c r="CH82" s="85">
        <v>820</v>
      </c>
      <c r="CI82" s="86"/>
      <c r="CJ82" s="86"/>
      <c r="CK82" s="86"/>
      <c r="CL82" s="86"/>
      <c r="CM82" s="86"/>
      <c r="CN82" s="86"/>
      <c r="CO82" s="86"/>
      <c r="CP82" s="85"/>
      <c r="CQ82" s="85"/>
      <c r="CR82" s="85"/>
      <c r="CS82" s="85"/>
    </row>
    <row r="83" spans="3:93" ht="12.75">
      <c r="C83" s="87">
        <v>505</v>
      </c>
      <c r="D83" s="81">
        <v>0</v>
      </c>
      <c r="E83" s="81">
        <v>8</v>
      </c>
      <c r="F83" s="81">
        <v>13</v>
      </c>
      <c r="G83" s="81">
        <v>21</v>
      </c>
      <c r="H83" s="81">
        <v>26</v>
      </c>
      <c r="I83" s="81">
        <v>27</v>
      </c>
      <c r="J83" s="81">
        <v>32</v>
      </c>
      <c r="K83" s="81">
        <v>29</v>
      </c>
      <c r="L83" s="81">
        <v>28</v>
      </c>
      <c r="M83" s="81">
        <v>23</v>
      </c>
      <c r="N83" s="81">
        <v>20</v>
      </c>
      <c r="O83" s="81">
        <v>19</v>
      </c>
      <c r="P83" s="81">
        <v>15</v>
      </c>
      <c r="Q83" s="81">
        <v>15</v>
      </c>
      <c r="R83" s="81">
        <v>14</v>
      </c>
      <c r="S83" s="81">
        <v>13</v>
      </c>
      <c r="T83" s="81">
        <v>9</v>
      </c>
      <c r="U83" s="81">
        <v>13</v>
      </c>
      <c r="V83" s="81">
        <v>15</v>
      </c>
      <c r="W83" s="81">
        <v>15</v>
      </c>
      <c r="X83" s="81">
        <v>16</v>
      </c>
      <c r="Y83" s="81">
        <v>6</v>
      </c>
      <c r="Z83" s="81">
        <v>9</v>
      </c>
      <c r="AA83" s="81">
        <v>7</v>
      </c>
      <c r="AB83" s="81">
        <v>1</v>
      </c>
      <c r="AC83" s="81">
        <v>1</v>
      </c>
      <c r="AD83" s="81">
        <v>0</v>
      </c>
      <c r="CI83" s="83"/>
      <c r="CJ83" s="83"/>
      <c r="CK83" s="83"/>
      <c r="CL83" s="83"/>
      <c r="CM83" s="83"/>
      <c r="CN83" s="83"/>
      <c r="CO83" s="83"/>
    </row>
    <row r="84" spans="3:93" ht="12.75">
      <c r="C84" s="87">
        <v>500</v>
      </c>
      <c r="D84" s="81">
        <v>0</v>
      </c>
      <c r="E84" s="81">
        <v>10</v>
      </c>
      <c r="F84" s="81">
        <v>23</v>
      </c>
      <c r="G84" s="81">
        <v>26</v>
      </c>
      <c r="H84" s="81">
        <v>30</v>
      </c>
      <c r="I84" s="81">
        <v>31</v>
      </c>
      <c r="J84" s="81">
        <v>30</v>
      </c>
      <c r="K84" s="81">
        <v>26</v>
      </c>
      <c r="L84" s="81">
        <v>24</v>
      </c>
      <c r="M84" s="81">
        <v>21</v>
      </c>
      <c r="N84" s="81">
        <v>17</v>
      </c>
      <c r="O84" s="81">
        <v>14</v>
      </c>
      <c r="P84" s="81">
        <v>12</v>
      </c>
      <c r="Q84" s="81">
        <v>9</v>
      </c>
      <c r="R84" s="81">
        <v>5</v>
      </c>
      <c r="S84" s="81">
        <v>6</v>
      </c>
      <c r="T84" s="81">
        <v>9</v>
      </c>
      <c r="U84" s="81">
        <v>10</v>
      </c>
      <c r="V84" s="81">
        <v>8</v>
      </c>
      <c r="W84" s="81">
        <v>8</v>
      </c>
      <c r="X84" s="81">
        <v>5</v>
      </c>
      <c r="Y84" s="81">
        <v>8</v>
      </c>
      <c r="Z84" s="81">
        <v>5</v>
      </c>
      <c r="AA84" s="81">
        <v>10</v>
      </c>
      <c r="AB84" s="81">
        <v>4</v>
      </c>
      <c r="AC84" s="81">
        <v>3</v>
      </c>
      <c r="AD84" s="81">
        <v>3</v>
      </c>
      <c r="CI84" s="83"/>
      <c r="CJ84" s="83"/>
      <c r="CK84" s="83"/>
      <c r="CL84" s="83"/>
      <c r="CM84" s="83"/>
      <c r="CN84" s="83"/>
      <c r="CO84" s="83"/>
    </row>
    <row r="85" spans="3:93" ht="12.75">
      <c r="C85" s="87">
        <v>495</v>
      </c>
      <c r="D85" s="81">
        <v>0</v>
      </c>
      <c r="E85" s="81">
        <v>11</v>
      </c>
      <c r="F85" s="81">
        <v>15</v>
      </c>
      <c r="G85" s="81">
        <v>18</v>
      </c>
      <c r="H85" s="81">
        <v>17</v>
      </c>
      <c r="I85" s="81">
        <v>13</v>
      </c>
      <c r="J85" s="81">
        <v>0</v>
      </c>
      <c r="K85" s="81">
        <v>11</v>
      </c>
      <c r="L85" s="81">
        <v>12</v>
      </c>
      <c r="M85" s="81">
        <v>15</v>
      </c>
      <c r="N85" s="81">
        <v>18</v>
      </c>
      <c r="O85" s="81">
        <v>21</v>
      </c>
      <c r="P85" s="81">
        <v>22</v>
      </c>
      <c r="Q85" s="81">
        <v>21</v>
      </c>
      <c r="R85" s="81">
        <v>21</v>
      </c>
      <c r="S85" s="81">
        <v>17</v>
      </c>
      <c r="T85" s="81">
        <v>14</v>
      </c>
      <c r="U85" s="81">
        <v>12</v>
      </c>
      <c r="V85" s="81">
        <v>13</v>
      </c>
      <c r="W85" s="81">
        <v>13</v>
      </c>
      <c r="X85" s="81">
        <v>5</v>
      </c>
      <c r="Y85" s="81">
        <v>5</v>
      </c>
      <c r="Z85" s="81">
        <v>2</v>
      </c>
      <c r="AA85" s="81">
        <v>0</v>
      </c>
      <c r="AB85" s="81">
        <v>0</v>
      </c>
      <c r="AC85" s="81">
        <v>1</v>
      </c>
      <c r="AD85" s="81">
        <v>1</v>
      </c>
      <c r="AE85" s="81">
        <v>0</v>
      </c>
      <c r="CI85" s="83"/>
      <c r="CJ85" s="83"/>
      <c r="CK85" s="83"/>
      <c r="CL85" s="83"/>
      <c r="CM85" s="83"/>
      <c r="CN85" s="83"/>
      <c r="CO85" s="83"/>
    </row>
    <row r="86" spans="3:93" ht="12.75">
      <c r="C86" s="87">
        <v>490</v>
      </c>
      <c r="E86" s="81">
        <v>1</v>
      </c>
      <c r="F86" s="81">
        <v>15</v>
      </c>
      <c r="G86" s="81">
        <v>17</v>
      </c>
      <c r="H86" s="81">
        <v>17</v>
      </c>
      <c r="I86" s="81">
        <v>15</v>
      </c>
      <c r="J86" s="81">
        <v>20</v>
      </c>
      <c r="K86" s="81">
        <v>15</v>
      </c>
      <c r="L86" s="81">
        <v>17</v>
      </c>
      <c r="M86" s="81">
        <v>17</v>
      </c>
      <c r="N86" s="81">
        <v>19</v>
      </c>
      <c r="O86" s="81">
        <v>19</v>
      </c>
      <c r="P86" s="81">
        <v>21</v>
      </c>
      <c r="Q86" s="81">
        <v>12</v>
      </c>
      <c r="R86" s="81">
        <v>22</v>
      </c>
      <c r="S86" s="81">
        <v>22</v>
      </c>
      <c r="T86" s="81">
        <v>23</v>
      </c>
      <c r="U86" s="81">
        <v>23</v>
      </c>
      <c r="V86" s="81">
        <v>22</v>
      </c>
      <c r="W86" s="81">
        <v>0</v>
      </c>
      <c r="CI86" s="83"/>
      <c r="CJ86" s="83"/>
      <c r="CK86" s="83"/>
      <c r="CL86" s="83"/>
      <c r="CM86" s="83"/>
      <c r="CN86" s="83"/>
      <c r="CO86" s="83"/>
    </row>
    <row r="87" spans="3:93" ht="12.75">
      <c r="C87" s="87">
        <v>485</v>
      </c>
      <c r="D87" s="81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42</v>
      </c>
      <c r="R87" s="81">
        <v>41</v>
      </c>
      <c r="S87" s="81">
        <v>44</v>
      </c>
      <c r="T87" s="81">
        <v>42</v>
      </c>
      <c r="U87" s="81">
        <v>35</v>
      </c>
      <c r="V87" s="81">
        <v>38</v>
      </c>
      <c r="W87" s="81">
        <v>40</v>
      </c>
      <c r="X87" s="81">
        <v>44</v>
      </c>
      <c r="Y87" s="81">
        <v>25</v>
      </c>
      <c r="Z87" s="81">
        <v>0</v>
      </c>
      <c r="CI87" s="83"/>
      <c r="CJ87" s="83"/>
      <c r="CK87" s="83"/>
      <c r="CL87" s="83"/>
      <c r="CM87" s="83"/>
      <c r="CN87" s="83"/>
      <c r="CO87" s="83"/>
    </row>
    <row r="88" spans="3:93" ht="12.75">
      <c r="C88" s="87">
        <v>440</v>
      </c>
      <c r="D88" s="81">
        <v>0</v>
      </c>
      <c r="E88" s="81">
        <v>3</v>
      </c>
      <c r="F88" s="81">
        <v>3</v>
      </c>
      <c r="G88" s="81">
        <v>3</v>
      </c>
      <c r="H88" s="81">
        <v>4</v>
      </c>
      <c r="I88" s="81">
        <v>33</v>
      </c>
      <c r="J88" s="81">
        <v>33</v>
      </c>
      <c r="K88" s="81">
        <v>27</v>
      </c>
      <c r="L88" s="81">
        <v>24</v>
      </c>
      <c r="M88" s="81">
        <v>24</v>
      </c>
      <c r="N88" s="81">
        <v>26</v>
      </c>
      <c r="O88" s="81">
        <v>19</v>
      </c>
      <c r="P88" s="81">
        <v>18</v>
      </c>
      <c r="Q88" s="81">
        <v>16</v>
      </c>
      <c r="R88" s="81">
        <v>8</v>
      </c>
      <c r="S88" s="81">
        <v>0</v>
      </c>
      <c r="CI88" s="83"/>
      <c r="CJ88" s="83"/>
      <c r="CK88" s="83"/>
      <c r="CL88" s="83"/>
      <c r="CM88" s="83"/>
      <c r="CN88" s="83"/>
      <c r="CO88" s="83"/>
    </row>
    <row r="89" spans="3:93" ht="12.75">
      <c r="C89" s="87">
        <v>400</v>
      </c>
      <c r="D89" s="81">
        <v>0</v>
      </c>
      <c r="E89" s="81">
        <v>3</v>
      </c>
      <c r="F89" s="81">
        <v>5</v>
      </c>
      <c r="G89" s="81">
        <v>10</v>
      </c>
      <c r="H89" s="81">
        <v>19</v>
      </c>
      <c r="I89" s="81">
        <v>16</v>
      </c>
      <c r="J89" s="81">
        <v>35</v>
      </c>
      <c r="K89" s="81">
        <v>44</v>
      </c>
      <c r="L89" s="81">
        <v>44</v>
      </c>
      <c r="M89" s="81">
        <v>88</v>
      </c>
      <c r="N89" s="81">
        <v>91</v>
      </c>
      <c r="P89" s="81">
        <v>91</v>
      </c>
      <c r="Q89" s="81">
        <v>87</v>
      </c>
      <c r="R89" s="81">
        <v>90</v>
      </c>
      <c r="S89" s="81">
        <v>87</v>
      </c>
      <c r="T89" s="81">
        <v>88</v>
      </c>
      <c r="U89" s="81">
        <v>94</v>
      </c>
      <c r="V89" s="81">
        <v>89</v>
      </c>
      <c r="W89" s="81">
        <v>83</v>
      </c>
      <c r="X89" s="81">
        <v>86</v>
      </c>
      <c r="Y89" s="81">
        <v>84</v>
      </c>
      <c r="Z89" s="81">
        <v>81</v>
      </c>
      <c r="AA89" s="81">
        <v>82</v>
      </c>
      <c r="AB89" s="81">
        <v>48</v>
      </c>
      <c r="AC89" s="81">
        <v>50</v>
      </c>
      <c r="AD89" s="81">
        <v>51</v>
      </c>
      <c r="AE89" s="81">
        <v>85</v>
      </c>
      <c r="AF89" s="81">
        <v>13</v>
      </c>
      <c r="AG89" s="81">
        <v>0</v>
      </c>
      <c r="CI89" s="83"/>
      <c r="CJ89" s="83"/>
      <c r="CK89" s="83"/>
      <c r="CL89" s="83"/>
      <c r="CM89" s="83"/>
      <c r="CN89" s="83"/>
      <c r="CO89" s="83"/>
    </row>
    <row r="90" spans="3:93" ht="12.75">
      <c r="C90" s="87">
        <v>360</v>
      </c>
      <c r="D90" s="81">
        <v>0</v>
      </c>
      <c r="F90" s="81">
        <v>59</v>
      </c>
      <c r="H90" s="81">
        <v>70</v>
      </c>
      <c r="J90" s="81">
        <v>68</v>
      </c>
      <c r="L90" s="81">
        <v>53</v>
      </c>
      <c r="N90" s="81">
        <v>118</v>
      </c>
      <c r="R90" s="81">
        <v>115</v>
      </c>
      <c r="U90" s="81">
        <v>99</v>
      </c>
      <c r="X90" s="81">
        <v>115</v>
      </c>
      <c r="AA90" s="81">
        <v>120</v>
      </c>
      <c r="AD90" s="81">
        <v>133</v>
      </c>
      <c r="AG90" s="81">
        <v>141</v>
      </c>
      <c r="AJ90" s="81">
        <v>154</v>
      </c>
      <c r="AM90" s="81">
        <v>135</v>
      </c>
      <c r="AP90" s="81">
        <v>128</v>
      </c>
      <c r="AT90" s="81">
        <v>131</v>
      </c>
      <c r="AW90" s="81">
        <v>121</v>
      </c>
      <c r="AZ90" s="81">
        <v>139</v>
      </c>
      <c r="BC90" s="81">
        <v>140</v>
      </c>
      <c r="BF90" s="81">
        <v>132</v>
      </c>
      <c r="BI90" s="81">
        <v>124</v>
      </c>
      <c r="BL90" s="81">
        <v>64</v>
      </c>
      <c r="BO90" s="81">
        <v>31</v>
      </c>
      <c r="BR90" s="81">
        <v>9</v>
      </c>
      <c r="BU90" s="81">
        <v>0</v>
      </c>
      <c r="CI90" s="83"/>
      <c r="CJ90" s="83"/>
      <c r="CK90" s="83"/>
      <c r="CL90" s="83"/>
      <c r="CM90" s="83"/>
      <c r="CN90" s="83"/>
      <c r="CO90" s="83"/>
    </row>
    <row r="91" spans="3:93" ht="12.75">
      <c r="C91" s="87">
        <v>320</v>
      </c>
      <c r="D91" s="81">
        <v>0</v>
      </c>
      <c r="F91" s="81">
        <v>30</v>
      </c>
      <c r="H91" s="81">
        <v>17</v>
      </c>
      <c r="J91" s="81">
        <v>14</v>
      </c>
      <c r="L91" s="81">
        <v>21</v>
      </c>
      <c r="N91" s="81">
        <v>23</v>
      </c>
      <c r="P91" s="81">
        <v>29</v>
      </c>
      <c r="R91" s="81">
        <v>74</v>
      </c>
      <c r="T91" s="81">
        <v>67</v>
      </c>
      <c r="V91" s="81">
        <v>64</v>
      </c>
      <c r="X91" s="81">
        <v>63</v>
      </c>
      <c r="Z91" s="81">
        <v>59</v>
      </c>
      <c r="AB91" s="81">
        <v>74</v>
      </c>
      <c r="AD91" s="81">
        <v>53</v>
      </c>
      <c r="AF91" s="81">
        <v>61</v>
      </c>
      <c r="AH91" s="81">
        <v>57</v>
      </c>
      <c r="AJ91" s="81">
        <v>82</v>
      </c>
      <c r="AL91" s="81">
        <v>77</v>
      </c>
      <c r="AN91" s="81">
        <v>80</v>
      </c>
      <c r="AP91" s="81">
        <v>68</v>
      </c>
      <c r="AR91" s="81">
        <v>65</v>
      </c>
      <c r="AT91" s="81">
        <v>73</v>
      </c>
      <c r="AV91" s="81">
        <v>70</v>
      </c>
      <c r="AX91" s="81">
        <v>63</v>
      </c>
      <c r="AZ91" s="81">
        <v>61</v>
      </c>
      <c r="BB91" s="81">
        <v>57</v>
      </c>
      <c r="BD91" s="81">
        <v>64</v>
      </c>
      <c r="BF91" s="81">
        <v>0</v>
      </c>
      <c r="CI91" s="83"/>
      <c r="CJ91" s="83"/>
      <c r="CK91" s="83"/>
      <c r="CL91" s="83"/>
      <c r="CM91" s="83"/>
      <c r="CN91" s="83"/>
      <c r="CO91" s="83"/>
    </row>
    <row r="92" spans="3:93" ht="12.75">
      <c r="C92" s="87">
        <v>280</v>
      </c>
      <c r="D92" s="81">
        <v>0</v>
      </c>
      <c r="E92" s="81">
        <v>17</v>
      </c>
      <c r="F92" s="81">
        <v>21</v>
      </c>
      <c r="G92" s="81">
        <v>27</v>
      </c>
      <c r="H92" s="81">
        <v>27</v>
      </c>
      <c r="I92" s="81">
        <v>30</v>
      </c>
      <c r="J92" s="81">
        <v>40</v>
      </c>
      <c r="K92" s="81">
        <v>43</v>
      </c>
      <c r="M92" s="81">
        <v>46</v>
      </c>
      <c r="O92" s="81">
        <v>50</v>
      </c>
      <c r="Q92" s="81">
        <v>64</v>
      </c>
      <c r="S92" s="81">
        <v>103</v>
      </c>
      <c r="U92" s="81">
        <v>104</v>
      </c>
      <c r="W92" s="81">
        <v>122</v>
      </c>
      <c r="Y92" s="81">
        <v>124</v>
      </c>
      <c r="AA92" s="81">
        <v>131</v>
      </c>
      <c r="AC92" s="81">
        <v>123</v>
      </c>
      <c r="AE92" s="81">
        <v>135</v>
      </c>
      <c r="AG92" s="81">
        <v>122</v>
      </c>
      <c r="AI92" s="81">
        <v>108</v>
      </c>
      <c r="AK92" s="81">
        <v>120</v>
      </c>
      <c r="AO92" s="81">
        <v>129</v>
      </c>
      <c r="AQ92" s="81">
        <v>122</v>
      </c>
      <c r="AS92" s="81">
        <v>111</v>
      </c>
      <c r="AU92" s="81">
        <v>103</v>
      </c>
      <c r="AW92" s="81">
        <v>106</v>
      </c>
      <c r="AY92" s="81">
        <v>110</v>
      </c>
      <c r="BA92" s="81">
        <v>33</v>
      </c>
      <c r="BB92" s="81">
        <v>0</v>
      </c>
      <c r="CI92" s="83"/>
      <c r="CJ92" s="83"/>
      <c r="CK92" s="83"/>
      <c r="CL92" s="83"/>
      <c r="CM92" s="83"/>
      <c r="CN92" s="83"/>
      <c r="CO92" s="83"/>
    </row>
    <row r="93" spans="3:93" ht="12.75">
      <c r="C93" s="87">
        <v>243</v>
      </c>
      <c r="D93" s="81">
        <v>0</v>
      </c>
      <c r="E93" s="81">
        <v>126</v>
      </c>
      <c r="F93" s="81">
        <v>85</v>
      </c>
      <c r="G93" s="81">
        <v>86</v>
      </c>
      <c r="J93" s="81">
        <v>99</v>
      </c>
      <c r="M93" s="81">
        <v>100</v>
      </c>
      <c r="P93" s="81">
        <v>80</v>
      </c>
      <c r="S93" s="81">
        <v>51</v>
      </c>
      <c r="V93" s="81">
        <v>83</v>
      </c>
      <c r="Y93" s="81">
        <v>69</v>
      </c>
      <c r="AB93" s="81">
        <v>85</v>
      </c>
      <c r="AE93" s="81">
        <v>33</v>
      </c>
      <c r="AH93" s="81">
        <v>62</v>
      </c>
      <c r="AK93" s="81">
        <v>28</v>
      </c>
      <c r="AN93" s="81">
        <v>39</v>
      </c>
      <c r="AQ93" s="81">
        <v>36</v>
      </c>
      <c r="AT93" s="81">
        <v>20</v>
      </c>
      <c r="CI93" s="83"/>
      <c r="CJ93" s="83"/>
      <c r="CK93" s="83"/>
      <c r="CL93" s="83"/>
      <c r="CM93" s="83"/>
      <c r="CN93" s="83"/>
      <c r="CO93" s="83"/>
    </row>
    <row r="94" spans="3:93" ht="12.75">
      <c r="C94" s="87">
        <v>238</v>
      </c>
      <c r="D94" s="81">
        <v>0</v>
      </c>
      <c r="E94" s="81">
        <v>43</v>
      </c>
      <c r="G94" s="81">
        <v>65</v>
      </c>
      <c r="I94" s="81">
        <v>56</v>
      </c>
      <c r="K94" s="81">
        <v>60</v>
      </c>
      <c r="M94" s="81">
        <v>73</v>
      </c>
      <c r="P94" s="81">
        <v>130</v>
      </c>
      <c r="S94" s="81">
        <v>86</v>
      </c>
      <c r="V94" s="81">
        <v>105</v>
      </c>
      <c r="Y94" s="81">
        <v>99</v>
      </c>
      <c r="AB94" s="81">
        <v>70</v>
      </c>
      <c r="AE94" s="81">
        <v>70</v>
      </c>
      <c r="AH94" s="81">
        <v>66</v>
      </c>
      <c r="AK94" s="81">
        <v>31</v>
      </c>
      <c r="AO94" s="81">
        <v>32</v>
      </c>
      <c r="AR94" s="81">
        <v>44</v>
      </c>
      <c r="AU94" s="81">
        <v>10</v>
      </c>
      <c r="AX94" s="81">
        <v>75</v>
      </c>
      <c r="BA94" s="81">
        <v>59</v>
      </c>
      <c r="BD94" s="81">
        <v>68</v>
      </c>
      <c r="BG94" s="81">
        <v>57</v>
      </c>
      <c r="BJ94" s="81">
        <v>77</v>
      </c>
      <c r="BM94" s="81">
        <v>55</v>
      </c>
      <c r="BP94" s="81">
        <v>55</v>
      </c>
      <c r="BS94" s="81">
        <v>47</v>
      </c>
      <c r="BV94" s="81">
        <v>21</v>
      </c>
      <c r="CI94" s="83"/>
      <c r="CJ94" s="83"/>
      <c r="CK94" s="83"/>
      <c r="CL94" s="83"/>
      <c r="CM94" s="83"/>
      <c r="CN94" s="83"/>
      <c r="CO94" s="83"/>
    </row>
    <row r="95" spans="3:93" ht="12.75">
      <c r="C95" s="87">
        <v>230</v>
      </c>
      <c r="D95" s="81">
        <v>0</v>
      </c>
      <c r="E95" s="81">
        <v>13</v>
      </c>
      <c r="G95" s="81">
        <v>15</v>
      </c>
      <c r="I95" s="81">
        <v>27</v>
      </c>
      <c r="K95" s="81">
        <v>33</v>
      </c>
      <c r="M95" s="81">
        <v>36</v>
      </c>
      <c r="O95" s="81">
        <v>36</v>
      </c>
      <c r="Q95" s="81">
        <v>39</v>
      </c>
      <c r="S95" s="81">
        <v>48</v>
      </c>
      <c r="U95" s="81">
        <v>84</v>
      </c>
      <c r="W95" s="81">
        <v>85</v>
      </c>
      <c r="Y95" s="81">
        <v>109</v>
      </c>
      <c r="AA95" s="81">
        <v>102</v>
      </c>
      <c r="AC95" s="81">
        <v>98</v>
      </c>
      <c r="AE95" s="81">
        <v>94</v>
      </c>
      <c r="AG95" s="81">
        <v>94</v>
      </c>
      <c r="AK95" s="81">
        <v>79</v>
      </c>
      <c r="AN95" s="81">
        <v>79</v>
      </c>
      <c r="AQ95" s="81">
        <v>79</v>
      </c>
      <c r="AT95" s="81">
        <v>79</v>
      </c>
      <c r="AX95" s="81">
        <v>80</v>
      </c>
      <c r="BA95" s="81">
        <v>85</v>
      </c>
      <c r="BE95" s="81">
        <v>97</v>
      </c>
      <c r="BH95" s="81">
        <v>110</v>
      </c>
      <c r="BK95" s="81">
        <v>113</v>
      </c>
      <c r="BN95" s="81">
        <v>111</v>
      </c>
      <c r="BQ95" s="81">
        <v>85</v>
      </c>
      <c r="BT95" s="81">
        <v>77</v>
      </c>
      <c r="BW95" s="81">
        <v>72</v>
      </c>
      <c r="BZ95" s="81">
        <v>69</v>
      </c>
      <c r="CD95" s="81" t="s">
        <v>34</v>
      </c>
      <c r="CI95" s="83"/>
      <c r="CJ95" s="83"/>
      <c r="CK95" s="83"/>
      <c r="CL95" s="83"/>
      <c r="CM95" s="83"/>
      <c r="CN95" s="83"/>
      <c r="CO95" s="83"/>
    </row>
    <row r="96" spans="3:93" ht="12.75">
      <c r="C96" s="87">
        <v>225</v>
      </c>
      <c r="D96" s="81">
        <v>0</v>
      </c>
      <c r="G96" s="81">
        <v>56</v>
      </c>
      <c r="J96" s="81">
        <v>64</v>
      </c>
      <c r="M96" s="81">
        <v>158</v>
      </c>
      <c r="P96" s="81">
        <v>97</v>
      </c>
      <c r="S96" s="81">
        <v>80</v>
      </c>
      <c r="U96" s="81">
        <v>73</v>
      </c>
      <c r="W96" s="81">
        <v>87</v>
      </c>
      <c r="Y96" s="81">
        <v>101</v>
      </c>
      <c r="AA96" s="81">
        <v>71</v>
      </c>
      <c r="AC96" s="81">
        <v>71</v>
      </c>
      <c r="AE96" s="81">
        <v>64</v>
      </c>
      <c r="AG96" s="81">
        <v>69</v>
      </c>
      <c r="AI96" s="81">
        <v>84</v>
      </c>
      <c r="AK96" s="81">
        <v>55</v>
      </c>
      <c r="AM96" s="81">
        <v>74</v>
      </c>
      <c r="AO96" s="81">
        <v>87</v>
      </c>
      <c r="AQ96" s="81">
        <v>84</v>
      </c>
      <c r="AT96" s="81">
        <v>83</v>
      </c>
      <c r="AW96" s="81">
        <v>73</v>
      </c>
      <c r="AZ96" s="81">
        <v>63</v>
      </c>
      <c r="BC96" s="81">
        <v>73</v>
      </c>
      <c r="BE96" s="81">
        <v>66</v>
      </c>
      <c r="BI96" s="81">
        <v>54</v>
      </c>
      <c r="BM96" s="81">
        <v>51</v>
      </c>
      <c r="BP96" s="81">
        <v>40</v>
      </c>
      <c r="BS96" s="81">
        <v>22</v>
      </c>
      <c r="BU96" s="81">
        <v>0</v>
      </c>
      <c r="CI96" s="83"/>
      <c r="CJ96" s="83"/>
      <c r="CK96" s="83"/>
      <c r="CL96" s="83"/>
      <c r="CM96" s="83"/>
      <c r="CN96" s="83"/>
      <c r="CO96" s="83"/>
    </row>
    <row r="97" spans="3:93" ht="12.75">
      <c r="C97" s="87">
        <v>220</v>
      </c>
      <c r="D97" s="81">
        <v>0</v>
      </c>
      <c r="E97" s="81">
        <v>105</v>
      </c>
      <c r="H97" s="81">
        <v>95</v>
      </c>
      <c r="K97" s="81">
        <v>94</v>
      </c>
      <c r="N97" s="81">
        <v>95</v>
      </c>
      <c r="Q97" s="81">
        <v>90</v>
      </c>
      <c r="T97" s="81">
        <v>57</v>
      </c>
      <c r="W97" s="81">
        <v>57</v>
      </c>
      <c r="Z97" s="81">
        <v>63</v>
      </c>
      <c r="AC97" s="81">
        <v>63</v>
      </c>
      <c r="AF97" s="81">
        <v>58</v>
      </c>
      <c r="AI97" s="81">
        <v>63</v>
      </c>
      <c r="AL97" s="81">
        <v>65</v>
      </c>
      <c r="AO97" s="81">
        <v>69</v>
      </c>
      <c r="AR97" s="81">
        <v>69</v>
      </c>
      <c r="AU97" s="81">
        <v>68</v>
      </c>
      <c r="AX97" s="81">
        <v>69</v>
      </c>
      <c r="AZ97" s="81">
        <v>61</v>
      </c>
      <c r="BB97" s="81">
        <v>59</v>
      </c>
      <c r="BE97" s="81">
        <v>54</v>
      </c>
      <c r="BH97" s="81">
        <v>49</v>
      </c>
      <c r="BJ97" s="81">
        <v>0</v>
      </c>
      <c r="CI97" s="83"/>
      <c r="CJ97" s="83"/>
      <c r="CK97" s="83"/>
      <c r="CL97" s="83"/>
      <c r="CM97" s="83"/>
      <c r="CN97" s="83"/>
      <c r="CO97" s="83"/>
    </row>
    <row r="98" spans="3:93" ht="12.75">
      <c r="C98" s="87">
        <v>200</v>
      </c>
      <c r="D98" s="81">
        <v>0</v>
      </c>
      <c r="G98" s="81">
        <v>94</v>
      </c>
      <c r="I98" s="81">
        <v>73</v>
      </c>
      <c r="K98" s="81">
        <v>59</v>
      </c>
      <c r="M98" s="81">
        <v>56</v>
      </c>
      <c r="O98" s="81">
        <v>64</v>
      </c>
      <c r="Q98" s="81">
        <v>66</v>
      </c>
      <c r="S98" s="81">
        <v>62</v>
      </c>
      <c r="U98" s="81">
        <v>62</v>
      </c>
      <c r="X98" s="81">
        <v>38</v>
      </c>
      <c r="AA98" s="81">
        <v>63</v>
      </c>
      <c r="AD98" s="81">
        <v>75</v>
      </c>
      <c r="AG98" s="81">
        <v>94</v>
      </c>
      <c r="AJ98" s="81">
        <v>88</v>
      </c>
      <c r="AM98" s="81">
        <v>90</v>
      </c>
      <c r="AP98" s="81">
        <v>76</v>
      </c>
      <c r="AS98" s="81">
        <v>78</v>
      </c>
      <c r="AW98" s="81">
        <v>77</v>
      </c>
      <c r="BA98" s="81">
        <v>86</v>
      </c>
      <c r="BE98" s="81">
        <v>39</v>
      </c>
      <c r="BI98" s="81">
        <v>42</v>
      </c>
      <c r="CI98" s="83"/>
      <c r="CJ98" s="83"/>
      <c r="CK98" s="83"/>
      <c r="CL98" s="83"/>
      <c r="CM98" s="83"/>
      <c r="CN98" s="83"/>
      <c r="CO98" s="83"/>
    </row>
    <row r="99" spans="3:93" ht="12.75">
      <c r="C99" s="87">
        <v>180</v>
      </c>
      <c r="D99" s="81">
        <v>0</v>
      </c>
      <c r="G99" s="81">
        <v>60</v>
      </c>
      <c r="J99" s="81">
        <v>46</v>
      </c>
      <c r="N99" s="81">
        <v>98</v>
      </c>
      <c r="R99" s="81">
        <v>81</v>
      </c>
      <c r="V99" s="81">
        <v>82</v>
      </c>
      <c r="Z99" s="81">
        <v>70</v>
      </c>
      <c r="AD99" s="81">
        <v>79</v>
      </c>
      <c r="AH99" s="81">
        <v>69</v>
      </c>
      <c r="AL99" s="81">
        <v>73</v>
      </c>
      <c r="AP99" s="81">
        <v>83</v>
      </c>
      <c r="AT99" s="81">
        <v>54</v>
      </c>
      <c r="AX99" s="81">
        <v>55</v>
      </c>
      <c r="BB99" s="81">
        <v>99</v>
      </c>
      <c r="BF99" s="81">
        <v>107</v>
      </c>
      <c r="BJ99" s="81">
        <v>108</v>
      </c>
      <c r="BN99" s="81">
        <v>61</v>
      </c>
      <c r="BQ99" s="81">
        <v>65</v>
      </c>
      <c r="BR99" s="81">
        <v>0</v>
      </c>
      <c r="CI99" s="83"/>
      <c r="CJ99" s="83"/>
      <c r="CK99" s="83"/>
      <c r="CL99" s="83"/>
      <c r="CM99" s="83"/>
      <c r="CN99" s="83"/>
      <c r="CO99" s="83"/>
    </row>
    <row r="100" spans="3:93" ht="12.75">
      <c r="C100" s="87">
        <v>160</v>
      </c>
      <c r="D100" s="81">
        <v>0</v>
      </c>
      <c r="F100" s="81">
        <v>85</v>
      </c>
      <c r="H100" s="81">
        <v>87</v>
      </c>
      <c r="L100" s="81">
        <v>95</v>
      </c>
      <c r="P100" s="81">
        <v>74</v>
      </c>
      <c r="T100" s="81">
        <v>78</v>
      </c>
      <c r="X100" s="81">
        <v>81</v>
      </c>
      <c r="AB100" s="81">
        <v>87</v>
      </c>
      <c r="AF100" s="81">
        <v>85</v>
      </c>
      <c r="AJ100" s="81">
        <v>81</v>
      </c>
      <c r="AN100" s="81">
        <v>76</v>
      </c>
      <c r="AR100" s="81">
        <v>73</v>
      </c>
      <c r="AV100" s="81">
        <v>75</v>
      </c>
      <c r="AZ100" s="81">
        <v>77</v>
      </c>
      <c r="BD100" s="81">
        <v>67</v>
      </c>
      <c r="CI100" s="83"/>
      <c r="CJ100" s="83"/>
      <c r="CK100" s="83"/>
      <c r="CL100" s="83"/>
      <c r="CM100" s="83"/>
      <c r="CN100" s="83"/>
      <c r="CO100" s="83"/>
    </row>
    <row r="101" spans="3:93" ht="12.75">
      <c r="C101" s="87">
        <v>140</v>
      </c>
      <c r="D101" s="81">
        <v>0</v>
      </c>
      <c r="E101" s="81">
        <v>87</v>
      </c>
      <c r="L101" s="81">
        <v>53</v>
      </c>
      <c r="O101" s="81">
        <v>66</v>
      </c>
      <c r="R101" s="81">
        <v>81</v>
      </c>
      <c r="U101" s="81">
        <v>72</v>
      </c>
      <c r="X101" s="81">
        <v>93</v>
      </c>
      <c r="AA101" s="81">
        <v>100</v>
      </c>
      <c r="AE101" s="81">
        <v>94</v>
      </c>
      <c r="AI101" s="81">
        <v>86</v>
      </c>
      <c r="AM101" s="81">
        <v>90</v>
      </c>
      <c r="AQ101" s="81">
        <v>90</v>
      </c>
      <c r="AU101" s="81">
        <v>97</v>
      </c>
      <c r="AY101" s="81">
        <v>117</v>
      </c>
      <c r="BA101" s="81">
        <v>123</v>
      </c>
      <c r="BC101" s="81">
        <v>123</v>
      </c>
      <c r="BG101" s="81">
        <v>103</v>
      </c>
      <c r="BK101" s="81">
        <v>67</v>
      </c>
      <c r="BO101" s="81">
        <v>43</v>
      </c>
      <c r="BS101" s="81">
        <v>21</v>
      </c>
      <c r="BT101" s="81">
        <v>0</v>
      </c>
      <c r="CI101" s="83"/>
      <c r="CJ101" s="83"/>
      <c r="CK101" s="83"/>
      <c r="CL101" s="83"/>
      <c r="CM101" s="83"/>
      <c r="CN101" s="83"/>
      <c r="CO101" s="83"/>
    </row>
    <row r="102" spans="3:93" ht="12.75">
      <c r="C102" s="87">
        <v>135</v>
      </c>
      <c r="D102" s="81">
        <v>0</v>
      </c>
      <c r="E102" s="81">
        <v>8</v>
      </c>
      <c r="G102" s="81">
        <v>99</v>
      </c>
      <c r="K102" s="81">
        <v>107</v>
      </c>
      <c r="N102" s="81">
        <v>117</v>
      </c>
      <c r="R102" s="81">
        <v>112</v>
      </c>
      <c r="U102" s="81">
        <v>97</v>
      </c>
      <c r="W102" s="81">
        <v>54</v>
      </c>
      <c r="Y102" s="81">
        <v>86</v>
      </c>
      <c r="Z102" s="81">
        <v>121</v>
      </c>
      <c r="AB102" s="81">
        <v>77</v>
      </c>
      <c r="AE102" s="81">
        <v>70</v>
      </c>
      <c r="AG102" s="81">
        <v>65</v>
      </c>
      <c r="AJ102" s="81">
        <v>56</v>
      </c>
      <c r="AM102" s="81">
        <v>46</v>
      </c>
      <c r="AP102" s="81">
        <v>59</v>
      </c>
      <c r="AS102" s="81">
        <v>11</v>
      </c>
      <c r="AU102" s="81">
        <v>13</v>
      </c>
      <c r="AX102" s="81">
        <v>74</v>
      </c>
      <c r="BB102" s="81">
        <v>51</v>
      </c>
      <c r="BF102" s="81">
        <v>46</v>
      </c>
      <c r="BG102" s="81">
        <v>0</v>
      </c>
      <c r="CI102" s="83"/>
      <c r="CJ102" s="83"/>
      <c r="CK102" s="83"/>
      <c r="CL102" s="83"/>
      <c r="CM102" s="83"/>
      <c r="CN102" s="83"/>
      <c r="CO102" s="83"/>
    </row>
    <row r="103" spans="3:93" ht="12.75">
      <c r="C103" s="87">
        <v>130</v>
      </c>
      <c r="D103" s="81">
        <v>0</v>
      </c>
      <c r="E103" s="81">
        <v>85</v>
      </c>
      <c r="H103" s="81">
        <v>84</v>
      </c>
      <c r="K103" s="81">
        <v>67</v>
      </c>
      <c r="O103" s="81">
        <v>37</v>
      </c>
      <c r="S103" s="81">
        <v>79</v>
      </c>
      <c r="V103" s="81">
        <v>66</v>
      </c>
      <c r="Y103" s="81">
        <v>68</v>
      </c>
      <c r="AB103" s="81">
        <v>71</v>
      </c>
      <c r="AE103" s="81">
        <v>70</v>
      </c>
      <c r="AH103" s="81">
        <v>66</v>
      </c>
      <c r="AK103" s="81">
        <v>68</v>
      </c>
      <c r="AN103" s="81">
        <v>49</v>
      </c>
      <c r="AQ103" s="81">
        <v>64</v>
      </c>
      <c r="AU103" s="81">
        <v>59</v>
      </c>
      <c r="AY103" s="81">
        <v>58</v>
      </c>
      <c r="BC103" s="81" t="s">
        <v>67</v>
      </c>
      <c r="BG103" s="81">
        <v>59</v>
      </c>
      <c r="BK103" s="81">
        <v>51</v>
      </c>
      <c r="BO103" s="81">
        <v>58</v>
      </c>
      <c r="BS103" s="81">
        <v>43</v>
      </c>
      <c r="BU103" s="81">
        <v>0</v>
      </c>
      <c r="CI103" s="83"/>
      <c r="CJ103" s="83"/>
      <c r="CK103" s="83"/>
      <c r="CL103" s="83"/>
      <c r="CM103" s="83"/>
      <c r="CN103" s="83"/>
      <c r="CO103" s="83"/>
    </row>
    <row r="104" spans="3:93" ht="12.75">
      <c r="C104" s="87">
        <v>126</v>
      </c>
      <c r="D104" s="81">
        <v>0</v>
      </c>
      <c r="F104" s="81">
        <v>49</v>
      </c>
      <c r="I104" s="81">
        <v>45</v>
      </c>
      <c r="K104" s="81">
        <v>37</v>
      </c>
      <c r="M104" s="81">
        <v>32</v>
      </c>
      <c r="O104" s="81">
        <v>35</v>
      </c>
      <c r="Q104" s="81">
        <v>39</v>
      </c>
      <c r="S104" s="81">
        <v>41</v>
      </c>
      <c r="V104" s="81">
        <v>31</v>
      </c>
      <c r="X104" s="81">
        <v>37</v>
      </c>
      <c r="AA104" s="81">
        <v>39</v>
      </c>
      <c r="AD104" s="81">
        <v>43</v>
      </c>
      <c r="AG104" s="81">
        <v>47</v>
      </c>
      <c r="AN104" s="81">
        <v>52</v>
      </c>
      <c r="AR104" s="81">
        <v>76</v>
      </c>
      <c r="AU104" s="81">
        <v>69</v>
      </c>
      <c r="AV104" s="81">
        <v>83</v>
      </c>
      <c r="AZ104" s="81">
        <v>48</v>
      </c>
      <c r="BC104" s="81">
        <v>77</v>
      </c>
      <c r="BG104" s="81">
        <v>76</v>
      </c>
      <c r="BH104" s="81">
        <v>0</v>
      </c>
      <c r="CI104" s="83"/>
      <c r="CJ104" s="83"/>
      <c r="CK104" s="83"/>
      <c r="CL104" s="83"/>
      <c r="CM104" s="83"/>
      <c r="CN104" s="83"/>
      <c r="CO104" s="83"/>
    </row>
    <row r="105" spans="3:93" ht="12.75">
      <c r="C105" s="87">
        <v>120</v>
      </c>
      <c r="D105" s="81">
        <v>0</v>
      </c>
      <c r="E105" s="81">
        <v>69</v>
      </c>
      <c r="J105" s="81">
        <v>76</v>
      </c>
      <c r="M105" s="81">
        <v>100</v>
      </c>
      <c r="P105" s="81">
        <v>33</v>
      </c>
      <c r="S105" s="81">
        <v>33</v>
      </c>
      <c r="V105" s="81">
        <v>53</v>
      </c>
      <c r="Y105" s="81">
        <v>62</v>
      </c>
      <c r="AC105" s="81">
        <v>60</v>
      </c>
      <c r="AF105" s="81">
        <v>60</v>
      </c>
      <c r="AI105" s="81">
        <v>88</v>
      </c>
      <c r="AL105" s="81">
        <v>84</v>
      </c>
      <c r="AO105" s="81">
        <v>77</v>
      </c>
      <c r="AR105" s="81">
        <v>51</v>
      </c>
      <c r="AV105" s="81">
        <v>52</v>
      </c>
      <c r="AY105" s="81">
        <v>49</v>
      </c>
      <c r="BC105" s="81">
        <v>60</v>
      </c>
      <c r="BG105" s="81">
        <v>43</v>
      </c>
      <c r="BK105" s="81">
        <v>57</v>
      </c>
      <c r="BO105" s="81">
        <v>53</v>
      </c>
      <c r="BQ105" s="81">
        <v>53</v>
      </c>
      <c r="BU105" s="81">
        <v>60</v>
      </c>
      <c r="BY105" s="81">
        <v>56</v>
      </c>
      <c r="CC105" s="81">
        <v>61</v>
      </c>
      <c r="CG105" s="81">
        <v>39</v>
      </c>
      <c r="CH105" s="81" t="s">
        <v>138</v>
      </c>
      <c r="CI105" s="83"/>
      <c r="CJ105" s="83"/>
      <c r="CK105" s="83"/>
      <c r="CL105" s="83"/>
      <c r="CM105" s="83"/>
      <c r="CN105" s="83"/>
      <c r="CO105" s="83"/>
    </row>
    <row r="106" spans="3:93" ht="12.75">
      <c r="C106" s="87">
        <v>115</v>
      </c>
      <c r="D106" s="81">
        <v>0</v>
      </c>
      <c r="E106" s="81">
        <v>16</v>
      </c>
      <c r="H106" s="81">
        <v>23</v>
      </c>
      <c r="K106" s="81">
        <v>30</v>
      </c>
      <c r="O106" s="81">
        <v>84</v>
      </c>
      <c r="S106" s="81">
        <v>76</v>
      </c>
      <c r="W106" s="81">
        <v>100</v>
      </c>
      <c r="Z106" s="81">
        <v>95</v>
      </c>
      <c r="AC106" s="81">
        <v>107</v>
      </c>
      <c r="AF106" s="81">
        <v>106</v>
      </c>
      <c r="AI106" s="81">
        <v>111</v>
      </c>
      <c r="AL106" s="81">
        <v>111</v>
      </c>
      <c r="AO106" s="81">
        <v>46</v>
      </c>
      <c r="AR106" s="81">
        <v>97</v>
      </c>
      <c r="AV106" s="81">
        <v>104</v>
      </c>
      <c r="AZ106" s="81">
        <v>85</v>
      </c>
      <c r="BD106" s="81">
        <v>94</v>
      </c>
      <c r="BH106" s="81">
        <v>88</v>
      </c>
      <c r="BJ106" s="81">
        <v>95</v>
      </c>
      <c r="BN106" s="81">
        <v>75</v>
      </c>
      <c r="BR106" s="81">
        <v>83</v>
      </c>
      <c r="CI106" s="83"/>
      <c r="CJ106" s="83"/>
      <c r="CK106" s="83"/>
      <c r="CL106" s="83"/>
      <c r="CM106" s="83"/>
      <c r="CN106" s="83"/>
      <c r="CO106" s="83"/>
    </row>
    <row r="107" spans="3:93" ht="12.75">
      <c r="C107" s="87">
        <v>80</v>
      </c>
      <c r="D107" s="81">
        <v>0</v>
      </c>
      <c r="E107" s="81">
        <v>88</v>
      </c>
      <c r="I107" s="81">
        <v>69</v>
      </c>
      <c r="N107" s="81">
        <v>86</v>
      </c>
      <c r="S107" s="81">
        <v>101</v>
      </c>
      <c r="X107" s="81">
        <v>126</v>
      </c>
      <c r="AB107" s="81">
        <v>123</v>
      </c>
      <c r="AF107" s="81">
        <v>119</v>
      </c>
      <c r="AJ107" s="81">
        <v>127</v>
      </c>
      <c r="AN107" s="81">
        <v>80</v>
      </c>
      <c r="AR107" s="81">
        <v>132</v>
      </c>
      <c r="AV107" s="81">
        <v>13</v>
      </c>
      <c r="AZ107" s="81">
        <v>136</v>
      </c>
      <c r="BD107" s="81">
        <v>139</v>
      </c>
      <c r="BG107" s="81">
        <v>140</v>
      </c>
      <c r="BJ107" s="81">
        <v>140</v>
      </c>
      <c r="BL107" s="81">
        <v>139</v>
      </c>
      <c r="BP107" s="81">
        <v>139</v>
      </c>
      <c r="BT107" s="81">
        <v>114</v>
      </c>
      <c r="BV107" s="81">
        <v>0</v>
      </c>
      <c r="CI107" s="83"/>
      <c r="CJ107" s="83"/>
      <c r="CK107" s="83"/>
      <c r="CL107" s="83"/>
      <c r="CM107" s="83"/>
      <c r="CN107" s="83"/>
      <c r="CO107" s="83"/>
    </row>
    <row r="108" spans="3:93" ht="12.75">
      <c r="C108" s="87">
        <v>70</v>
      </c>
      <c r="D108" s="81">
        <v>0</v>
      </c>
      <c r="E108" s="81">
        <v>68</v>
      </c>
      <c r="I108" s="81">
        <v>68</v>
      </c>
      <c r="M108" s="81">
        <v>106</v>
      </c>
      <c r="P108" s="81">
        <v>90</v>
      </c>
      <c r="T108" s="81">
        <v>88</v>
      </c>
      <c r="X108" s="81">
        <v>96</v>
      </c>
      <c r="AB108" s="81">
        <v>109</v>
      </c>
      <c r="AE108" s="81">
        <v>109</v>
      </c>
      <c r="AI108" s="81">
        <v>97</v>
      </c>
      <c r="AL108" s="81">
        <v>119</v>
      </c>
      <c r="AO108" s="81">
        <v>120</v>
      </c>
      <c r="AR108" s="81">
        <v>77</v>
      </c>
      <c r="AU108" s="81">
        <v>58</v>
      </c>
      <c r="AX108" s="81">
        <v>144</v>
      </c>
      <c r="BA108" s="81">
        <v>115</v>
      </c>
      <c r="BC108" s="81">
        <v>0</v>
      </c>
      <c r="CI108" s="83"/>
      <c r="CJ108" s="83"/>
      <c r="CK108" s="83"/>
      <c r="CL108" s="83"/>
      <c r="CM108" s="83"/>
      <c r="CN108" s="83"/>
      <c r="CO108" s="83"/>
    </row>
    <row r="109" spans="3:93" ht="12.75">
      <c r="C109" s="87">
        <v>60</v>
      </c>
      <c r="D109" s="81">
        <v>0</v>
      </c>
      <c r="E109" s="81">
        <v>32</v>
      </c>
      <c r="G109" s="81">
        <v>43</v>
      </c>
      <c r="I109" s="81">
        <v>47</v>
      </c>
      <c r="K109" s="81">
        <v>48</v>
      </c>
      <c r="M109" s="81">
        <v>48</v>
      </c>
      <c r="O109" s="81">
        <v>52</v>
      </c>
      <c r="Q109" s="81">
        <v>62</v>
      </c>
      <c r="S109" s="81">
        <v>62</v>
      </c>
      <c r="U109" s="81">
        <v>59</v>
      </c>
      <c r="W109" s="81">
        <v>64</v>
      </c>
      <c r="Y109" s="81">
        <v>64</v>
      </c>
      <c r="AA109" s="81">
        <v>73</v>
      </c>
      <c r="AC109" s="81">
        <v>53</v>
      </c>
      <c r="AE109" s="81">
        <v>62</v>
      </c>
      <c r="AG109" s="81">
        <v>50</v>
      </c>
      <c r="AI109" s="81">
        <v>52</v>
      </c>
      <c r="AK109" s="81">
        <v>49</v>
      </c>
      <c r="AM109" s="81">
        <v>50</v>
      </c>
      <c r="AO109" s="81">
        <v>69</v>
      </c>
      <c r="AP109" s="81">
        <v>0</v>
      </c>
      <c r="CI109" s="83"/>
      <c r="CJ109" s="83"/>
      <c r="CK109" s="83"/>
      <c r="CL109" s="83"/>
      <c r="CM109" s="83"/>
      <c r="CN109" s="83"/>
      <c r="CO109" s="83"/>
    </row>
    <row r="110" spans="3:93" ht="12.75">
      <c r="C110" s="87">
        <v>50</v>
      </c>
      <c r="D110" s="81">
        <v>0</v>
      </c>
      <c r="F110" s="81">
        <v>38</v>
      </c>
      <c r="H110" s="81">
        <v>43</v>
      </c>
      <c r="J110" s="81">
        <v>43</v>
      </c>
      <c r="L110" s="81">
        <v>45</v>
      </c>
      <c r="N110" s="81">
        <v>51</v>
      </c>
      <c r="P110" s="81">
        <v>54</v>
      </c>
      <c r="R110" s="81">
        <v>55</v>
      </c>
      <c r="T110" s="81">
        <v>51</v>
      </c>
      <c r="V110" s="81">
        <v>56</v>
      </c>
      <c r="X110" s="81">
        <v>59</v>
      </c>
      <c r="Z110" s="81">
        <v>63</v>
      </c>
      <c r="AB110" s="81">
        <v>72</v>
      </c>
      <c r="AD110" s="81">
        <v>73</v>
      </c>
      <c r="AF110" s="81">
        <v>82</v>
      </c>
      <c r="AH110" s="81">
        <v>77</v>
      </c>
      <c r="AJ110" s="81">
        <v>87</v>
      </c>
      <c r="AL110" s="81">
        <v>88</v>
      </c>
      <c r="AN110" s="81">
        <v>60</v>
      </c>
      <c r="AP110" s="81">
        <v>0</v>
      </c>
      <c r="CI110" s="83"/>
      <c r="CJ110" s="83"/>
      <c r="CK110" s="83"/>
      <c r="CL110" s="83"/>
      <c r="CM110" s="83"/>
      <c r="CN110" s="83"/>
      <c r="CO110" s="83"/>
    </row>
    <row r="111" spans="3:93" ht="12.75">
      <c r="C111" s="87">
        <v>40</v>
      </c>
      <c r="D111" s="81">
        <v>0</v>
      </c>
      <c r="E111" s="81">
        <v>93</v>
      </c>
      <c r="G111" s="81">
        <v>87</v>
      </c>
      <c r="I111" s="81">
        <v>42</v>
      </c>
      <c r="K111" s="81">
        <v>80</v>
      </c>
      <c r="M111" s="81">
        <v>34</v>
      </c>
      <c r="O111" s="81">
        <v>68</v>
      </c>
      <c r="Q111" s="81">
        <v>71</v>
      </c>
      <c r="S111" s="81">
        <v>66</v>
      </c>
      <c r="U111" s="81">
        <v>75</v>
      </c>
      <c r="X111" s="81">
        <v>87</v>
      </c>
      <c r="Z111" s="81">
        <v>86</v>
      </c>
      <c r="AD111" s="81">
        <v>90</v>
      </c>
      <c r="AH111" s="81">
        <v>77</v>
      </c>
      <c r="AK111" s="81">
        <v>77</v>
      </c>
      <c r="CI111" s="83"/>
      <c r="CJ111" s="83"/>
      <c r="CK111" s="83"/>
      <c r="CL111" s="83"/>
      <c r="CM111" s="83"/>
      <c r="CN111" s="83"/>
      <c r="CO111" s="83"/>
    </row>
    <row r="112" spans="3:93" ht="12.75">
      <c r="C112" s="87">
        <v>30</v>
      </c>
      <c r="D112" s="81">
        <v>0</v>
      </c>
      <c r="E112" s="81">
        <v>88</v>
      </c>
      <c r="G112" s="81">
        <v>80</v>
      </c>
      <c r="I112" s="81">
        <v>67</v>
      </c>
      <c r="K112" s="81">
        <v>57</v>
      </c>
      <c r="M112" s="81">
        <v>60</v>
      </c>
      <c r="O112" s="81">
        <v>60</v>
      </c>
      <c r="Q112" s="81">
        <v>65</v>
      </c>
      <c r="S112" s="81">
        <v>65</v>
      </c>
      <c r="U112" s="81">
        <v>65</v>
      </c>
      <c r="Y112" s="81">
        <v>76</v>
      </c>
      <c r="AA112" s="81">
        <v>78</v>
      </c>
      <c r="AC112" s="81">
        <v>81</v>
      </c>
      <c r="AD112" s="81">
        <v>0</v>
      </c>
      <c r="CI112" s="83"/>
      <c r="CJ112" s="83"/>
      <c r="CK112" s="83"/>
      <c r="CL112" s="83"/>
      <c r="CM112" s="83"/>
      <c r="CN112" s="83"/>
      <c r="CO112" s="83"/>
    </row>
    <row r="113" spans="3:93" ht="12.75">
      <c r="C113" s="87">
        <v>20</v>
      </c>
      <c r="D113" s="81">
        <v>0</v>
      </c>
      <c r="E113" s="81">
        <v>110</v>
      </c>
      <c r="F113" s="81">
        <v>90</v>
      </c>
      <c r="H113" s="81">
        <v>66</v>
      </c>
      <c r="J113" s="81">
        <v>79</v>
      </c>
      <c r="L113" s="81">
        <v>54</v>
      </c>
      <c r="N113" s="81">
        <v>52</v>
      </c>
      <c r="P113" s="81">
        <v>112</v>
      </c>
      <c r="R113" s="81">
        <v>112</v>
      </c>
      <c r="T113" s="81">
        <v>17</v>
      </c>
      <c r="V113" s="81">
        <v>14</v>
      </c>
      <c r="X113" s="81">
        <v>13</v>
      </c>
      <c r="Z113" s="88" t="s">
        <v>190</v>
      </c>
      <c r="AB113" s="88" t="s">
        <v>191</v>
      </c>
      <c r="AD113" s="88" t="s">
        <v>192</v>
      </c>
      <c r="AF113" s="81">
        <v>46</v>
      </c>
      <c r="AG113" s="81">
        <v>0</v>
      </c>
      <c r="CI113" s="83"/>
      <c r="CJ113" s="83"/>
      <c r="CK113" s="83"/>
      <c r="CL113" s="83"/>
      <c r="CM113" s="83"/>
      <c r="CN113" s="83"/>
      <c r="CO113" s="83"/>
    </row>
    <row r="114" spans="3:93" ht="12.75">
      <c r="C114" s="87">
        <v>-70</v>
      </c>
      <c r="E114" s="81">
        <v>34</v>
      </c>
      <c r="I114" s="81">
        <v>61</v>
      </c>
      <c r="M114" s="81">
        <v>74</v>
      </c>
      <c r="Q114" s="81">
        <v>101</v>
      </c>
      <c r="U114" s="81">
        <v>119</v>
      </c>
      <c r="X114" s="81">
        <v>118</v>
      </c>
      <c r="AB114" s="81">
        <v>112</v>
      </c>
      <c r="AF114" s="81">
        <v>119</v>
      </c>
      <c r="AJ114" s="81">
        <v>107</v>
      </c>
      <c r="AN114" s="81">
        <v>81</v>
      </c>
      <c r="AR114" s="81">
        <v>83</v>
      </c>
      <c r="AV114" s="81">
        <v>97</v>
      </c>
      <c r="AZ114" s="81">
        <v>78</v>
      </c>
      <c r="BD114" s="81">
        <v>60</v>
      </c>
      <c r="BH114" s="81">
        <v>57</v>
      </c>
      <c r="BN114" s="81">
        <v>15</v>
      </c>
      <c r="BO114" s="81">
        <v>0</v>
      </c>
      <c r="CI114" s="83"/>
      <c r="CJ114" s="83"/>
      <c r="CK114" s="83"/>
      <c r="CL114" s="83"/>
      <c r="CM114" s="83"/>
      <c r="CN114" s="83"/>
      <c r="CO114" s="83"/>
    </row>
    <row r="115" spans="3:93" ht="12.75">
      <c r="C115" s="87">
        <v>-75</v>
      </c>
      <c r="D115" s="81">
        <v>0</v>
      </c>
      <c r="E115" s="81">
        <v>36</v>
      </c>
      <c r="I115" s="81">
        <v>40</v>
      </c>
      <c r="M115" s="81">
        <v>66</v>
      </c>
      <c r="Q115" s="81">
        <v>121</v>
      </c>
      <c r="U115" s="81">
        <v>81</v>
      </c>
      <c r="Y115" s="81">
        <v>109</v>
      </c>
      <c r="AC115" s="81">
        <v>107</v>
      </c>
      <c r="AG115" s="81">
        <v>82</v>
      </c>
      <c r="AK115" s="81">
        <v>102</v>
      </c>
      <c r="AO115" s="81">
        <v>101</v>
      </c>
      <c r="AS115" s="81">
        <v>111</v>
      </c>
      <c r="AW115" s="81">
        <v>95</v>
      </c>
      <c r="BB115" s="81">
        <v>60</v>
      </c>
      <c r="BF115" s="81">
        <v>52</v>
      </c>
      <c r="BJ115" s="81">
        <v>46</v>
      </c>
      <c r="BN115" s="81">
        <v>34</v>
      </c>
      <c r="CI115" s="83"/>
      <c r="CJ115" s="83"/>
      <c r="CK115" s="83"/>
      <c r="CL115" s="83"/>
      <c r="CM115" s="83"/>
      <c r="CN115" s="83"/>
      <c r="CO115" s="83"/>
    </row>
    <row r="116" spans="3:93" ht="12.75">
      <c r="C116" s="87">
        <v>-80</v>
      </c>
      <c r="D116" s="81">
        <v>0</v>
      </c>
      <c r="E116" s="81">
        <v>17</v>
      </c>
      <c r="G116" s="81">
        <v>17</v>
      </c>
      <c r="I116" s="81">
        <v>20</v>
      </c>
      <c r="K116" s="81">
        <v>22</v>
      </c>
      <c r="M116" s="81">
        <v>38</v>
      </c>
      <c r="O116" s="81">
        <v>19</v>
      </c>
      <c r="Q116" s="81">
        <v>23</v>
      </c>
      <c r="S116" s="81">
        <v>41</v>
      </c>
      <c r="W116" s="81">
        <v>70</v>
      </c>
      <c r="AB116" s="81">
        <v>102</v>
      </c>
      <c r="AG116" s="81">
        <v>94</v>
      </c>
      <c r="AL116" s="81">
        <v>98</v>
      </c>
      <c r="AQ116" s="81">
        <v>97</v>
      </c>
      <c r="AV116" s="81">
        <v>90</v>
      </c>
      <c r="BA116" s="81">
        <v>64</v>
      </c>
      <c r="BF116" s="81">
        <v>26</v>
      </c>
      <c r="BK116" s="81">
        <v>14</v>
      </c>
      <c r="BM116" s="81">
        <v>0</v>
      </c>
      <c r="CI116" s="83"/>
      <c r="CJ116" s="83"/>
      <c r="CK116" s="83"/>
      <c r="CL116" s="83"/>
      <c r="CM116" s="83"/>
      <c r="CN116" s="83"/>
      <c r="CO116" s="83"/>
    </row>
    <row r="117" spans="3:93" ht="12.75">
      <c r="C117" s="87">
        <v>-85</v>
      </c>
      <c r="D117" s="81">
        <v>0</v>
      </c>
      <c r="E117" s="81">
        <v>4</v>
      </c>
      <c r="G117" s="81">
        <v>5</v>
      </c>
      <c r="I117" s="81">
        <v>12</v>
      </c>
      <c r="K117" s="81">
        <v>10</v>
      </c>
      <c r="M117" s="81">
        <v>16</v>
      </c>
      <c r="P117" s="81">
        <v>23</v>
      </c>
      <c r="S117" s="81">
        <v>41</v>
      </c>
      <c r="V117" s="81">
        <v>50</v>
      </c>
      <c r="Y117" s="81">
        <v>60</v>
      </c>
      <c r="AB117" s="81">
        <v>55</v>
      </c>
      <c r="AE117" s="81">
        <v>57</v>
      </c>
      <c r="AH117" s="81">
        <v>60</v>
      </c>
      <c r="AM117" s="81">
        <v>60</v>
      </c>
      <c r="AR117" s="81">
        <v>56</v>
      </c>
      <c r="AW117" s="81">
        <v>68</v>
      </c>
      <c r="BB117" s="81">
        <v>74</v>
      </c>
      <c r="BG117" s="81">
        <v>57</v>
      </c>
      <c r="BL117" s="81">
        <v>56</v>
      </c>
      <c r="BQ117" s="81">
        <v>49</v>
      </c>
      <c r="CI117" s="83"/>
      <c r="CJ117" s="83"/>
      <c r="CK117" s="83"/>
      <c r="CL117" s="83"/>
      <c r="CM117" s="83"/>
      <c r="CN117" s="83"/>
      <c r="CO117" s="83"/>
    </row>
    <row r="118" spans="3:93" ht="12.75">
      <c r="C118" s="87">
        <v>-90</v>
      </c>
      <c r="F118" s="81">
        <v>37</v>
      </c>
      <c r="K118" s="81">
        <v>74</v>
      </c>
      <c r="P118" s="81">
        <v>88</v>
      </c>
      <c r="U118" s="81">
        <v>115</v>
      </c>
      <c r="Z118" s="81">
        <v>103</v>
      </c>
      <c r="AE118" s="81">
        <v>105</v>
      </c>
      <c r="AJ118" s="81">
        <v>89</v>
      </c>
      <c r="AO118" s="81">
        <v>91</v>
      </c>
      <c r="AT118" s="81">
        <v>81</v>
      </c>
      <c r="AY118" s="81">
        <v>69</v>
      </c>
      <c r="BD118" s="81">
        <v>30</v>
      </c>
      <c r="BI118" s="81">
        <v>40</v>
      </c>
      <c r="CI118" s="83"/>
      <c r="CJ118" s="83"/>
      <c r="CK118" s="83"/>
      <c r="CL118" s="83"/>
      <c r="CM118" s="83"/>
      <c r="CN118" s="83"/>
      <c r="CO118" s="8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MBL</dc:creator>
  <cp:keywords/>
  <dc:description/>
  <cp:lastModifiedBy>Christie Haupert</cp:lastModifiedBy>
  <cp:lastPrinted>2004-03-17T20:43:04Z</cp:lastPrinted>
  <dcterms:created xsi:type="dcterms:W3CDTF">1909-07-29T01:25:58Z</dcterms:created>
  <dcterms:modified xsi:type="dcterms:W3CDTF">2004-09-20T18:43:11Z</dcterms:modified>
  <cp:category/>
  <cp:version/>
  <cp:contentType/>
  <cp:contentStatus/>
</cp:coreProperties>
</file>